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ekanlık\FEDEK\Eğitim Komisyonu\"/>
    </mc:Choice>
  </mc:AlternateContent>
  <bookViews>
    <workbookView xWindow="0" yWindow="0" windowWidth="20490" windowHeight="7065"/>
  </bookViews>
  <sheets>
    <sheet name="not girişi" sheetId="6" r:id="rId1"/>
    <sheet name="not girişi ortalama" sheetId="8" r:id="rId2"/>
    <sheet name="ÖÇ Edinimi" sheetId="3" r:id="rId3"/>
    <sheet name="PÇ Edinimi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6" l="1"/>
  <c r="B23" i="6"/>
  <c r="B22" i="6"/>
  <c r="B21" i="6"/>
  <c r="B20" i="6"/>
  <c r="B19" i="6"/>
  <c r="B14" i="6"/>
  <c r="B12" i="6"/>
  <c r="B33" i="8"/>
  <c r="J33" i="8"/>
  <c r="Q24" i="7" l="1"/>
  <c r="N24" i="7"/>
  <c r="J24" i="7"/>
  <c r="E12" i="7"/>
  <c r="F12" i="7"/>
  <c r="G12" i="7"/>
  <c r="H12" i="7"/>
  <c r="I12" i="7"/>
  <c r="K12" i="7"/>
  <c r="L12" i="7"/>
  <c r="O12" i="7"/>
  <c r="P12" i="7"/>
  <c r="D12" i="7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F21" i="3"/>
  <c r="G21" i="3"/>
  <c r="I21" i="3"/>
  <c r="J21" i="3"/>
  <c r="K21" i="3"/>
  <c r="F22" i="3"/>
  <c r="G22" i="3"/>
  <c r="I22" i="3"/>
  <c r="J22" i="3"/>
  <c r="K22" i="3"/>
  <c r="H23" i="3"/>
  <c r="I23" i="3"/>
  <c r="J23" i="3"/>
  <c r="K23" i="3"/>
  <c r="H24" i="3"/>
  <c r="I24" i="3"/>
  <c r="J24" i="3"/>
  <c r="K24" i="3"/>
  <c r="I25" i="3"/>
  <c r="J25" i="3"/>
  <c r="K25" i="3"/>
  <c r="H14" i="3"/>
  <c r="I14" i="3"/>
  <c r="J14" i="3"/>
  <c r="K14" i="3"/>
  <c r="F12" i="3"/>
  <c r="I12" i="3"/>
  <c r="J12" i="3"/>
  <c r="K12" i="3"/>
  <c r="F13" i="3"/>
  <c r="H13" i="3"/>
  <c r="I13" i="3"/>
  <c r="J13" i="3"/>
  <c r="K13" i="3"/>
  <c r="H11" i="3"/>
  <c r="I11" i="3"/>
  <c r="J11" i="3"/>
  <c r="K11" i="3"/>
  <c r="J9" i="3"/>
  <c r="K9" i="3"/>
  <c r="F10" i="3"/>
  <c r="G10" i="3"/>
  <c r="H10" i="3"/>
  <c r="I10" i="3"/>
  <c r="J10" i="3"/>
  <c r="G8" i="3"/>
  <c r="H8" i="3"/>
  <c r="K8" i="3"/>
  <c r="F8" i="3"/>
  <c r="K27" i="3" l="1"/>
  <c r="J27" i="3"/>
  <c r="J19" i="8"/>
  <c r="J20" i="8"/>
  <c r="J21" i="8"/>
  <c r="J22" i="8"/>
  <c r="J23" i="8"/>
  <c r="J24" i="8"/>
  <c r="J25" i="8"/>
  <c r="J26" i="8"/>
  <c r="J27" i="8"/>
  <c r="J28" i="8"/>
  <c r="J29" i="8"/>
  <c r="J18" i="8"/>
  <c r="J13" i="8"/>
  <c r="J14" i="8"/>
  <c r="J12" i="8"/>
  <c r="J7" i="8"/>
  <c r="J8" i="8"/>
  <c r="J6" i="8"/>
  <c r="B33" i="6"/>
  <c r="B29" i="6"/>
  <c r="A29" i="6" s="1"/>
  <c r="B28" i="6"/>
  <c r="A28" i="6" s="1"/>
  <c r="B27" i="6"/>
  <c r="A27" i="6" s="1"/>
  <c r="B26" i="6"/>
  <c r="A26" i="6" s="1"/>
  <c r="B25" i="6"/>
  <c r="A25" i="6" s="1"/>
  <c r="A23" i="6"/>
  <c r="A24" i="6"/>
  <c r="B18" i="6"/>
  <c r="B13" i="6"/>
  <c r="B7" i="6"/>
  <c r="B8" i="6"/>
  <c r="B6" i="6"/>
  <c r="Q28" i="8" l="1"/>
  <c r="U28" i="8"/>
  <c r="Y28" i="8"/>
  <c r="AC28" i="8"/>
  <c r="N28" i="8"/>
  <c r="R28" i="8"/>
  <c r="V28" i="8"/>
  <c r="Z28" i="8"/>
  <c r="AD28" i="8"/>
  <c r="O28" i="8"/>
  <c r="W28" i="8"/>
  <c r="AE28" i="8"/>
  <c r="L28" i="8"/>
  <c r="P28" i="8"/>
  <c r="X28" i="8"/>
  <c r="AF28" i="8"/>
  <c r="S28" i="8"/>
  <c r="AA28" i="8"/>
  <c r="T28" i="8"/>
  <c r="AB28" i="8"/>
  <c r="Q24" i="8"/>
  <c r="U24" i="8"/>
  <c r="Y24" i="8"/>
  <c r="AC24" i="8"/>
  <c r="N24" i="8"/>
  <c r="R24" i="8"/>
  <c r="V24" i="8"/>
  <c r="Z24" i="8"/>
  <c r="AD24" i="8"/>
  <c r="O24" i="8"/>
  <c r="S24" i="8"/>
  <c r="AA24" i="8"/>
  <c r="T24" i="8"/>
  <c r="AB24" i="8"/>
  <c r="W24" i="8"/>
  <c r="AE24" i="8"/>
  <c r="L24" i="8"/>
  <c r="AF24" i="8"/>
  <c r="P24" i="8"/>
  <c r="X24" i="8"/>
  <c r="Q20" i="8"/>
  <c r="U20" i="8"/>
  <c r="Y20" i="8"/>
  <c r="AC20" i="8"/>
  <c r="O20" i="8"/>
  <c r="AA20" i="8"/>
  <c r="N20" i="8"/>
  <c r="R20" i="8"/>
  <c r="V20" i="8"/>
  <c r="Z20" i="8"/>
  <c r="AD20" i="8"/>
  <c r="S20" i="8"/>
  <c r="W20" i="8"/>
  <c r="AE20" i="8"/>
  <c r="P20" i="8"/>
  <c r="AF20" i="8"/>
  <c r="L20" i="8"/>
  <c r="T20" i="8"/>
  <c r="X20" i="8"/>
  <c r="AB20" i="8"/>
  <c r="P27" i="8"/>
  <c r="T27" i="8"/>
  <c r="X27" i="8"/>
  <c r="AB27" i="8"/>
  <c r="AF27" i="8"/>
  <c r="Q27" i="8"/>
  <c r="U27" i="8"/>
  <c r="Y27" i="8"/>
  <c r="AC27" i="8"/>
  <c r="L27" i="8"/>
  <c r="R27" i="8"/>
  <c r="Z27" i="8"/>
  <c r="S27" i="8"/>
  <c r="AA27" i="8"/>
  <c r="N27" i="8"/>
  <c r="V27" i="8"/>
  <c r="AD27" i="8"/>
  <c r="O27" i="8"/>
  <c r="W27" i="8"/>
  <c r="AE27" i="8"/>
  <c r="P23" i="8"/>
  <c r="T23" i="8"/>
  <c r="X23" i="8"/>
  <c r="AB23" i="8"/>
  <c r="AF23" i="8"/>
  <c r="R23" i="8"/>
  <c r="V23" i="8"/>
  <c r="AD23" i="8"/>
  <c r="Q23" i="8"/>
  <c r="U23" i="8"/>
  <c r="Y23" i="8"/>
  <c r="AC23" i="8"/>
  <c r="L23" i="8"/>
  <c r="N23" i="8"/>
  <c r="Z23" i="8"/>
  <c r="W23" i="8"/>
  <c r="AA23" i="8"/>
  <c r="O23" i="8"/>
  <c r="AE23" i="8"/>
  <c r="S23" i="8"/>
  <c r="P19" i="8"/>
  <c r="T19" i="8"/>
  <c r="X19" i="8"/>
  <c r="AB19" i="8"/>
  <c r="AF19" i="8"/>
  <c r="N19" i="8"/>
  <c r="Z19" i="8"/>
  <c r="Q19" i="8"/>
  <c r="U19" i="8"/>
  <c r="Y19" i="8"/>
  <c r="AC19" i="8"/>
  <c r="L19" i="8"/>
  <c r="R19" i="8"/>
  <c r="V19" i="8"/>
  <c r="AD19" i="8"/>
  <c r="S19" i="8"/>
  <c r="W19" i="8"/>
  <c r="AA19" i="8"/>
  <c r="O19" i="8"/>
  <c r="AE19" i="8"/>
  <c r="P18" i="8"/>
  <c r="T18" i="8"/>
  <c r="X18" i="8"/>
  <c r="AB18" i="8"/>
  <c r="AF18" i="8"/>
  <c r="Q18" i="8"/>
  <c r="U18" i="8"/>
  <c r="Y18" i="8"/>
  <c r="AC18" i="8"/>
  <c r="R18" i="8"/>
  <c r="Z18" i="8"/>
  <c r="S18" i="8"/>
  <c r="AA18" i="8"/>
  <c r="V18" i="8"/>
  <c r="AD18" i="8"/>
  <c r="O18" i="8"/>
  <c r="W18" i="8"/>
  <c r="AE18" i="8"/>
  <c r="O26" i="8"/>
  <c r="S26" i="8"/>
  <c r="W26" i="8"/>
  <c r="AA26" i="8"/>
  <c r="AE26" i="8"/>
  <c r="L26" i="8"/>
  <c r="P26" i="8"/>
  <c r="T26" i="8"/>
  <c r="X26" i="8"/>
  <c r="AB26" i="8"/>
  <c r="AF26" i="8"/>
  <c r="U26" i="8"/>
  <c r="AC26" i="8"/>
  <c r="N26" i="8"/>
  <c r="V26" i="8"/>
  <c r="AD26" i="8"/>
  <c r="Q26" i="8"/>
  <c r="Y26" i="8"/>
  <c r="Z26" i="8"/>
  <c r="R26" i="8"/>
  <c r="O22" i="8"/>
  <c r="S22" i="8"/>
  <c r="W22" i="8"/>
  <c r="AA22" i="8"/>
  <c r="AE22" i="8"/>
  <c r="L22" i="8"/>
  <c r="U22" i="8"/>
  <c r="Y22" i="8"/>
  <c r="P22" i="8"/>
  <c r="T22" i="8"/>
  <c r="X22" i="8"/>
  <c r="AB22" i="8"/>
  <c r="AF22" i="8"/>
  <c r="Q22" i="8"/>
  <c r="AC22" i="8"/>
  <c r="Z22" i="8"/>
  <c r="N22" i="8"/>
  <c r="AD22" i="8"/>
  <c r="R22" i="8"/>
  <c r="V22" i="8"/>
  <c r="N29" i="8"/>
  <c r="R29" i="8"/>
  <c r="V29" i="8"/>
  <c r="Z29" i="8"/>
  <c r="AD29" i="8"/>
  <c r="O29" i="8"/>
  <c r="S29" i="8"/>
  <c r="W29" i="8"/>
  <c r="AA29" i="8"/>
  <c r="AE29" i="8"/>
  <c r="T29" i="8"/>
  <c r="AB29" i="8"/>
  <c r="U29" i="8"/>
  <c r="AC29" i="8"/>
  <c r="L29" i="8"/>
  <c r="P29" i="8"/>
  <c r="X29" i="8"/>
  <c r="AF29" i="8"/>
  <c r="Q29" i="8"/>
  <c r="Y29" i="8"/>
  <c r="N25" i="8"/>
  <c r="R25" i="8"/>
  <c r="V25" i="8"/>
  <c r="Z25" i="8"/>
  <c r="AD25" i="8"/>
  <c r="O25" i="8"/>
  <c r="S25" i="8"/>
  <c r="W25" i="8"/>
  <c r="AA25" i="8"/>
  <c r="AE25" i="8"/>
  <c r="P25" i="8"/>
  <c r="X25" i="8"/>
  <c r="AF25" i="8"/>
  <c r="Q25" i="8"/>
  <c r="Y25" i="8"/>
  <c r="T25" i="8"/>
  <c r="AB25" i="8"/>
  <c r="U25" i="8"/>
  <c r="L25" i="8"/>
  <c r="AC25" i="8"/>
  <c r="N21" i="8"/>
  <c r="R21" i="8"/>
  <c r="V21" i="8"/>
  <c r="Z21" i="8"/>
  <c r="AD21" i="8"/>
  <c r="T21" i="8"/>
  <c r="AB21" i="8"/>
  <c r="AF21" i="8"/>
  <c r="O21" i="8"/>
  <c r="S21" i="8"/>
  <c r="W21" i="8"/>
  <c r="AA21" i="8"/>
  <c r="AE21" i="8"/>
  <c r="P21" i="8"/>
  <c r="X21" i="8"/>
  <c r="AC21" i="8"/>
  <c r="Q21" i="8"/>
  <c r="L21" i="8"/>
  <c r="U21" i="8"/>
  <c r="Y21" i="8"/>
  <c r="F27" i="3"/>
  <c r="G27" i="3"/>
  <c r="I27" i="3"/>
  <c r="B7" i="3"/>
  <c r="L18" i="8"/>
  <c r="L13" i="8"/>
  <c r="S12" i="8"/>
  <c r="N7" i="8"/>
  <c r="O6" i="8"/>
  <c r="B24" i="8" l="1"/>
  <c r="A24" i="8" s="1"/>
  <c r="B27" i="8"/>
  <c r="A27" i="8" s="1"/>
  <c r="B25" i="8"/>
  <c r="A25" i="8" s="1"/>
  <c r="H21" i="3" s="1"/>
  <c r="B28" i="8"/>
  <c r="A28" i="8" s="1"/>
  <c r="B29" i="8"/>
  <c r="A29" i="8" s="1"/>
  <c r="B26" i="8"/>
  <c r="A26" i="8" s="1"/>
  <c r="H22" i="3" s="1"/>
  <c r="Y7" i="8"/>
  <c r="Q7" i="8"/>
  <c r="AC12" i="8"/>
  <c r="Y6" i="8"/>
  <c r="O12" i="8"/>
  <c r="Q6" i="8"/>
  <c r="Z8" i="8"/>
  <c r="AD6" i="8"/>
  <c r="V6" i="8"/>
  <c r="N6" i="8"/>
  <c r="V8" i="8"/>
  <c r="AF7" i="8"/>
  <c r="X7" i="8"/>
  <c r="P7" i="8"/>
  <c r="AA12" i="8"/>
  <c r="R13" i="8"/>
  <c r="AB13" i="8"/>
  <c r="AC6" i="8"/>
  <c r="U6" i="8"/>
  <c r="R8" i="8"/>
  <c r="AC7" i="8"/>
  <c r="U7" i="8"/>
  <c r="L7" i="8"/>
  <c r="U12" i="8"/>
  <c r="Z6" i="8"/>
  <c r="R6" i="8"/>
  <c r="AD8" i="8"/>
  <c r="N8" i="8"/>
  <c r="AB7" i="8"/>
  <c r="T7" i="8"/>
  <c r="T12" i="8"/>
  <c r="O14" i="8"/>
  <c r="S14" i="8"/>
  <c r="W14" i="8"/>
  <c r="AA14" i="8"/>
  <c r="AE14" i="8"/>
  <c r="L14" i="8"/>
  <c r="Q14" i="8"/>
  <c r="V14" i="8"/>
  <c r="AB14" i="8"/>
  <c r="R14" i="8"/>
  <c r="X14" i="8"/>
  <c r="AC14" i="8"/>
  <c r="Z14" i="8"/>
  <c r="P14" i="8"/>
  <c r="X13" i="8"/>
  <c r="N13" i="8"/>
  <c r="N18" i="8"/>
  <c r="AF6" i="8"/>
  <c r="AB6" i="8"/>
  <c r="X6" i="8"/>
  <c r="T6" i="8"/>
  <c r="P6" i="8"/>
  <c r="L6" i="8"/>
  <c r="AF8" i="8"/>
  <c r="AB8" i="8"/>
  <c r="X8" i="8"/>
  <c r="T8" i="8"/>
  <c r="P8" i="8"/>
  <c r="L8" i="8"/>
  <c r="AE7" i="8"/>
  <c r="AA7" i="8"/>
  <c r="S7" i="8"/>
  <c r="O7" i="8"/>
  <c r="AF12" i="8"/>
  <c r="Y12" i="8"/>
  <c r="Y14" i="8"/>
  <c r="N14" i="8"/>
  <c r="W13" i="8"/>
  <c r="AD14" i="8"/>
  <c r="T14" i="8"/>
  <c r="Q13" i="8"/>
  <c r="U13" i="8"/>
  <c r="Y13" i="8"/>
  <c r="AC13" i="8"/>
  <c r="O13" i="8"/>
  <c r="T13" i="8"/>
  <c r="Z13" i="8"/>
  <c r="AE13" i="8"/>
  <c r="P13" i="8"/>
  <c r="V13" i="8"/>
  <c r="AA13" i="8"/>
  <c r="AF13" i="8"/>
  <c r="AC8" i="8"/>
  <c r="Y8" i="8"/>
  <c r="U8" i="8"/>
  <c r="Q8" i="8"/>
  <c r="N12" i="8"/>
  <c r="R12" i="8"/>
  <c r="V12" i="8"/>
  <c r="Z12" i="8"/>
  <c r="AD12" i="8"/>
  <c r="L12" i="8"/>
  <c r="Q12" i="8"/>
  <c r="W12" i="8"/>
  <c r="AB12" i="8"/>
  <c r="AE6" i="8"/>
  <c r="AA6" i="8"/>
  <c r="S6" i="8"/>
  <c r="AE8" i="8"/>
  <c r="AA8" i="8"/>
  <c r="S8" i="8"/>
  <c r="O8" i="8"/>
  <c r="AD7" i="8"/>
  <c r="Z7" i="8"/>
  <c r="V7" i="8"/>
  <c r="R7" i="8"/>
  <c r="AE12" i="8"/>
  <c r="X12" i="8"/>
  <c r="P12" i="8"/>
  <c r="B12" i="8" s="1"/>
  <c r="AF14" i="8"/>
  <c r="U14" i="8"/>
  <c r="AD13" i="8"/>
  <c r="S13" i="8"/>
  <c r="H27" i="3"/>
  <c r="A33" i="6"/>
  <c r="A22" i="6"/>
  <c r="A21" i="6"/>
  <c r="A20" i="6"/>
  <c r="A19" i="6"/>
  <c r="A18" i="6"/>
  <c r="A14" i="6"/>
  <c r="A13" i="6"/>
  <c r="A12" i="6"/>
  <c r="A8" i="6"/>
  <c r="A7" i="6"/>
  <c r="A6" i="6"/>
  <c r="F20" i="3" l="1"/>
  <c r="G20" i="3"/>
  <c r="F24" i="3"/>
  <c r="G24" i="3"/>
  <c r="F23" i="3"/>
  <c r="G23" i="3"/>
  <c r="H25" i="3"/>
  <c r="F25" i="3"/>
  <c r="G25" i="3"/>
  <c r="I26" i="3"/>
  <c r="J26" i="3"/>
  <c r="G26" i="3"/>
  <c r="K26" i="3"/>
  <c r="F26" i="3"/>
  <c r="H26" i="3"/>
  <c r="B8" i="8"/>
  <c r="A8" i="8" s="1"/>
  <c r="K10" i="3" s="1"/>
  <c r="A33" i="8"/>
  <c r="B18" i="8"/>
  <c r="A18" i="8" s="1"/>
  <c r="B14" i="8"/>
  <c r="B13" i="8"/>
  <c r="A13" i="8" s="1"/>
  <c r="B7" i="8"/>
  <c r="A7" i="8" s="1"/>
  <c r="F9" i="3" s="1"/>
  <c r="B6" i="8"/>
  <c r="A6" i="8" s="1"/>
  <c r="B21" i="8"/>
  <c r="A21" i="8" s="1"/>
  <c r="B19" i="8"/>
  <c r="A19" i="8" s="1"/>
  <c r="B20" i="8"/>
  <c r="A20" i="8" s="1"/>
  <c r="B23" i="8"/>
  <c r="A23" i="8" s="1"/>
  <c r="B22" i="8"/>
  <c r="A22" i="8" s="1"/>
  <c r="A12" i="8"/>
  <c r="M24" i="7"/>
  <c r="K28" i="3" l="1"/>
  <c r="B23" i="7" s="1"/>
  <c r="F15" i="3"/>
  <c r="G15" i="3"/>
  <c r="G11" i="3"/>
  <c r="F11" i="3"/>
  <c r="F19" i="3"/>
  <c r="G19" i="3"/>
  <c r="I8" i="3"/>
  <c r="J8" i="3"/>
  <c r="G14" i="3"/>
  <c r="F14" i="3"/>
  <c r="F16" i="3"/>
  <c r="F28" i="3" s="1"/>
  <c r="G16" i="3"/>
  <c r="G9" i="3"/>
  <c r="H9" i="3"/>
  <c r="I9" i="3"/>
  <c r="H12" i="3"/>
  <c r="G12" i="3"/>
  <c r="F18" i="3"/>
  <c r="G18" i="3"/>
  <c r="F17" i="3"/>
  <c r="G17" i="3"/>
  <c r="I28" i="3" l="1"/>
  <c r="B21" i="7" s="1"/>
  <c r="H21" i="7" s="1"/>
  <c r="H28" i="3"/>
  <c r="B20" i="7" s="1"/>
  <c r="O20" i="7" s="1"/>
  <c r="O23" i="7"/>
  <c r="I23" i="7"/>
  <c r="P23" i="7"/>
  <c r="D23" i="7"/>
  <c r="F23" i="7"/>
  <c r="G23" i="7"/>
  <c r="H23" i="7"/>
  <c r="K23" i="7"/>
  <c r="L23" i="7"/>
  <c r="J28" i="3"/>
  <c r="B22" i="7" s="1"/>
  <c r="B18" i="7"/>
  <c r="O18" i="7" s="1"/>
  <c r="A14" i="8"/>
  <c r="G13" i="3" s="1"/>
  <c r="G28" i="3" s="1"/>
  <c r="B19" i="7" l="1"/>
  <c r="E19" i="7" s="1"/>
  <c r="E24" i="7" s="1"/>
  <c r="K22" i="7"/>
  <c r="P22" i="7"/>
  <c r="L22" i="7"/>
  <c r="H22" i="7"/>
  <c r="H24" i="7" s="1"/>
  <c r="I22" i="7"/>
  <c r="F22" i="7"/>
  <c r="G22" i="7"/>
  <c r="D22" i="7"/>
  <c r="O22" i="7"/>
  <c r="D20" i="7"/>
  <c r="E20" i="7"/>
  <c r="O21" i="7"/>
  <c r="F21" i="7"/>
  <c r="F24" i="7" s="1"/>
  <c r="K21" i="7"/>
  <c r="K24" i="7" s="1"/>
  <c r="I21" i="7"/>
  <c r="I24" i="7" s="1"/>
  <c r="D18" i="7"/>
  <c r="E18" i="7"/>
  <c r="D21" i="7"/>
  <c r="L21" i="7"/>
  <c r="L24" i="7" s="1"/>
  <c r="P21" i="7"/>
  <c r="P24" i="7" s="1"/>
  <c r="G21" i="7"/>
  <c r="O19" i="7" l="1"/>
  <c r="O24" i="7" s="1"/>
  <c r="D19" i="7"/>
  <c r="G24" i="7"/>
  <c r="D24" i="7"/>
</calcChain>
</file>

<file path=xl/sharedStrings.xml><?xml version="1.0" encoding="utf-8"?>
<sst xmlns="http://schemas.openxmlformats.org/spreadsheetml/2006/main" count="510" uniqueCount="124">
  <si>
    <t>Soru</t>
  </si>
  <si>
    <t>Ogr1</t>
  </si>
  <si>
    <t>Ogr2</t>
  </si>
  <si>
    <t>Ogr3</t>
  </si>
  <si>
    <t>Ogr4</t>
  </si>
  <si>
    <t>Ogr5</t>
  </si>
  <si>
    <t>Ogr6</t>
  </si>
  <si>
    <t>Ogr7</t>
  </si>
  <si>
    <t>Ogr8</t>
  </si>
  <si>
    <t>Ogr9</t>
  </si>
  <si>
    <t>Ogr10</t>
  </si>
  <si>
    <t>Ogr11</t>
  </si>
  <si>
    <t>Ogr12</t>
  </si>
  <si>
    <t>Ogr13</t>
  </si>
  <si>
    <t>Ogr14</t>
  </si>
  <si>
    <t>Ogr15</t>
  </si>
  <si>
    <t>Ogr16</t>
  </si>
  <si>
    <t>Ogr17</t>
  </si>
  <si>
    <t>Ogr18</t>
  </si>
  <si>
    <t>Ogr19</t>
  </si>
  <si>
    <t>Ogr20</t>
  </si>
  <si>
    <t>Ogr21</t>
  </si>
  <si>
    <t>Ogr22</t>
  </si>
  <si>
    <t>Cevaplama%</t>
  </si>
  <si>
    <t>1 (15 Puan)</t>
  </si>
  <si>
    <t>2 (10 Puan)</t>
  </si>
  <si>
    <t>3 (10 Puan)</t>
  </si>
  <si>
    <t>4 (45 Puan)</t>
  </si>
  <si>
    <t>5 (20 Puan)</t>
  </si>
  <si>
    <t>6 (15 Puan)</t>
  </si>
  <si>
    <t>2 (15 Puan)</t>
  </si>
  <si>
    <t>3 (20 Puan)</t>
  </si>
  <si>
    <t>1 (30 Puan)</t>
  </si>
  <si>
    <t>2 (20 Puan)</t>
  </si>
  <si>
    <t>1 (100 Puan)</t>
  </si>
  <si>
    <t>Ölçme Yöntemi</t>
  </si>
  <si>
    <t>ÖÇ1</t>
  </si>
  <si>
    <t>ÖÇ2</t>
  </si>
  <si>
    <t>ÖÇ3</t>
  </si>
  <si>
    <t>ÖÇ4</t>
  </si>
  <si>
    <t>ÖÇ5</t>
  </si>
  <si>
    <t>Final sınavı</t>
  </si>
  <si>
    <t>Soru 1</t>
  </si>
  <si>
    <t>Soru 2</t>
  </si>
  <si>
    <t>Soru 3</t>
  </si>
  <si>
    <t>Soru 4</t>
  </si>
  <si>
    <t>Soru 5</t>
  </si>
  <si>
    <t>Soru 6</t>
  </si>
  <si>
    <t>Soru 7</t>
  </si>
  <si>
    <t>Etk1</t>
  </si>
  <si>
    <t>Öğrenme Çıktıları Edinimi (%)</t>
  </si>
  <si>
    <t>Teslim eden</t>
  </si>
  <si>
    <t>Normalize Edinim %</t>
  </si>
  <si>
    <t>Katkı Ağırlığı</t>
  </si>
  <si>
    <t>Dersin Kodu</t>
  </si>
  <si>
    <t>Dersin Adı</t>
  </si>
  <si>
    <t>1. şube</t>
  </si>
  <si>
    <t>Başarılı öğrenci sayısı</t>
  </si>
  <si>
    <t>Faaliyet</t>
  </si>
  <si>
    <t>Dersin ÖÇ-PÇ Edinimleri Matrisi</t>
  </si>
  <si>
    <t>PÇ1</t>
  </si>
  <si>
    <t>PÇ2</t>
  </si>
  <si>
    <t>PÇ3</t>
  </si>
  <si>
    <t>PÇ4</t>
  </si>
  <si>
    <t>PÇ5</t>
  </si>
  <si>
    <t>PÇ6</t>
  </si>
  <si>
    <t>PÇ7</t>
  </si>
  <si>
    <t>PÇ8</t>
  </si>
  <si>
    <t>PÇ9</t>
  </si>
  <si>
    <t>PÇ10</t>
  </si>
  <si>
    <t>PÇ11</t>
  </si>
  <si>
    <t>Tablo 2. Dersin PÇ Edinimlerine Katkısı</t>
  </si>
  <si>
    <t>Dersin ÖÇ 
Edinimleri (%)</t>
  </si>
  <si>
    <t>ÖÇ/PÇ</t>
  </si>
  <si>
    <t>Toplam</t>
  </si>
  <si>
    <t>Tablo 1. Dersin Öğrenme Çıktıları Edinim Değerini Hesaplama</t>
  </si>
  <si>
    <t>Sınava Giren Öğr. Sayısı</t>
  </si>
  <si>
    <t>Ortalama</t>
  </si>
  <si>
    <t>Evet</t>
  </si>
  <si>
    <t>Ölçtüğü ÖÇ1</t>
  </si>
  <si>
    <t>Ölçtüğü ÖÇ2</t>
  </si>
  <si>
    <t>Ölçtüğü ÖÇ3</t>
  </si>
  <si>
    <t>Ölçtüğü ÖÇ4</t>
  </si>
  <si>
    <t>Ölçtüğü ÖÇ5</t>
  </si>
  <si>
    <t>7 (15 Puan)</t>
  </si>
  <si>
    <t>8 (15 Puan)</t>
  </si>
  <si>
    <t>9 (15 Puan)</t>
  </si>
  <si>
    <t>10 (15 Puan)</t>
  </si>
  <si>
    <t>11 (15 Puan)</t>
  </si>
  <si>
    <t>12 (15 Puan)</t>
  </si>
  <si>
    <t>Soru 8</t>
  </si>
  <si>
    <t>Soru 9</t>
  </si>
  <si>
    <t>Soru 10</t>
  </si>
  <si>
    <t>Soru 11</t>
  </si>
  <si>
    <t>Soru 12</t>
  </si>
  <si>
    <t>Vize</t>
  </si>
  <si>
    <t>Quiz</t>
  </si>
  <si>
    <t>Proje</t>
  </si>
  <si>
    <t>1 (20 Puan)</t>
  </si>
  <si>
    <t>2 (40 Puan)</t>
  </si>
  <si>
    <t>3 (40 Puan)</t>
  </si>
  <si>
    <t>1 (35 Puan)</t>
  </si>
  <si>
    <t>2 (30 Puan)</t>
  </si>
  <si>
    <t>3 (35 Puan)</t>
  </si>
  <si>
    <t>1 (4 Puan)</t>
  </si>
  <si>
    <t>2 (3 Puan)</t>
  </si>
  <si>
    <t>3 (3 Puan)</t>
  </si>
  <si>
    <t>4 (3 Puan)</t>
  </si>
  <si>
    <t>5 (3 Puan)</t>
  </si>
  <si>
    <t>6 (3 Puan)</t>
  </si>
  <si>
    <t>7 (3 Puan)</t>
  </si>
  <si>
    <t>8 (5 Puan)</t>
  </si>
  <si>
    <t>9 (5 Puan)</t>
  </si>
  <si>
    <t>10 (8 Puan)</t>
  </si>
  <si>
    <t>11 (10 Puan)</t>
  </si>
  <si>
    <t>12 (10 Puan)</t>
  </si>
  <si>
    <t>Ölçtüğü ÖÇ6</t>
  </si>
  <si>
    <t>ÖÇ6</t>
  </si>
  <si>
    <t>*</t>
  </si>
  <si>
    <t>PÇ12</t>
  </si>
  <si>
    <t>PÇ13</t>
  </si>
  <si>
    <t>PÇ14</t>
  </si>
  <si>
    <t>1,2,3,4,5,6</t>
  </si>
  <si>
    <t>Final-Bütünleme sınavı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</si>
</sst>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12"/>
      <name val="Arial Tur"/>
      <charset val="162"/>
    </font>
    <font>
      <sz val="9"/>
      <color rgb="FF666666"/>
      <name val="Arial"/>
      <family val="2"/>
      <charset val="162"/>
    </font>
    <font>
      <b/>
      <sz val="10"/>
      <color rgb="FFFF0000"/>
      <name val="Arial Tur"/>
      <charset val="162"/>
    </font>
    <font>
      <sz val="10"/>
      <color rgb="FFFF000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9" fontId="0" fillId="0" borderId="0" xfId="0" applyNumberFormat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0" xfId="0" applyFont="1" applyFill="1"/>
    <xf numFmtId="0" fontId="2" fillId="0" borderId="0" xfId="0" applyFont="1"/>
    <xf numFmtId="0" fontId="0" fillId="0" borderId="0" xfId="0" applyFill="1" applyAlignment="1">
      <alignment horizontal="left" wrapText="1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/>
    <xf numFmtId="2" fontId="1" fillId="2" borderId="4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wrapText="1"/>
    </xf>
    <xf numFmtId="0" fontId="1" fillId="0" borderId="5" xfId="0" applyFont="1" applyBorder="1"/>
    <xf numFmtId="2" fontId="0" fillId="0" borderId="5" xfId="0" applyNumberFormat="1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2" fillId="0" borderId="6" xfId="0" applyFont="1" applyBorder="1"/>
    <xf numFmtId="0" fontId="3" fillId="0" borderId="7" xfId="0" applyFont="1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1" fillId="2" borderId="8" xfId="0" applyFont="1" applyFill="1" applyBorder="1"/>
    <xf numFmtId="2" fontId="3" fillId="2" borderId="8" xfId="0" applyNumberFormat="1" applyFont="1" applyFill="1" applyBorder="1"/>
    <xf numFmtId="0" fontId="2" fillId="0" borderId="0" xfId="0" applyFont="1" applyFill="1" applyAlignment="1">
      <alignment horizontal="right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9" fontId="0" fillId="0" borderId="1" xfId="0" applyNumberFormat="1" applyFill="1" applyBorder="1" applyAlignment="1">
      <alignment vertical="center"/>
    </xf>
    <xf numFmtId="9" fontId="0" fillId="0" borderId="2" xfId="0" applyNumberFormat="1" applyFill="1" applyBorder="1" applyAlignment="1">
      <alignment vertical="center"/>
    </xf>
    <xf numFmtId="9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4" borderId="0" xfId="0" applyFill="1"/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L51"/>
  <sheetViews>
    <sheetView tabSelected="1" zoomScale="80" zoomScaleNormal="80" workbookViewId="0">
      <selection activeCell="P37" sqref="P37"/>
    </sheetView>
  </sheetViews>
  <sheetFormatPr defaultRowHeight="12.75" x14ac:dyDescent="0.2"/>
  <cols>
    <col min="1" max="1" width="23.85546875" bestFit="1" customWidth="1"/>
    <col min="2" max="2" width="20.28515625" bestFit="1" customWidth="1"/>
    <col min="3" max="3" width="11.42578125" customWidth="1"/>
    <col min="4" max="4" width="12.28515625" bestFit="1" customWidth="1"/>
    <col min="5" max="5" width="11" style="2" bestFit="1" customWidth="1"/>
    <col min="6" max="6" width="11.42578125" bestFit="1" customWidth="1"/>
    <col min="7" max="7" width="11" bestFit="1" customWidth="1"/>
    <col min="8" max="8" width="11" customWidth="1"/>
    <col min="9" max="9" width="12.7109375" customWidth="1"/>
    <col min="10" max="10" width="10.7109375" customWidth="1"/>
  </cols>
  <sheetData>
    <row r="2" spans="1:116" x14ac:dyDescent="0.2">
      <c r="A2" s="7" t="s">
        <v>56</v>
      </c>
      <c r="B2" s="4"/>
      <c r="C2" s="4"/>
      <c r="D2" s="11"/>
      <c r="F2" s="4"/>
      <c r="G2" s="4"/>
      <c r="H2" s="4"/>
      <c r="I2" s="11"/>
      <c r="J2" s="4"/>
      <c r="K2" s="4"/>
      <c r="L2" s="4"/>
      <c r="M2" s="4"/>
      <c r="N2" s="4"/>
    </row>
    <row r="3" spans="1:116" x14ac:dyDescent="0.2">
      <c r="B3" s="8"/>
      <c r="C3" s="4"/>
    </row>
    <row r="4" spans="1:116" ht="38.25" x14ac:dyDescent="0.2">
      <c r="A4" s="46" t="s">
        <v>123</v>
      </c>
      <c r="C4" s="35" t="s">
        <v>76</v>
      </c>
      <c r="D4" s="3">
        <v>20</v>
      </c>
      <c r="I4" s="3">
        <v>20</v>
      </c>
    </row>
    <row r="5" spans="1:116" s="1" customFormat="1" x14ac:dyDescent="0.2">
      <c r="A5" s="6" t="s">
        <v>23</v>
      </c>
      <c r="B5" s="6" t="s">
        <v>57</v>
      </c>
      <c r="C5" s="6" t="s">
        <v>79</v>
      </c>
      <c r="D5" s="6" t="s">
        <v>80</v>
      </c>
      <c r="E5" s="6" t="s">
        <v>81</v>
      </c>
      <c r="F5" s="6" t="s">
        <v>82</v>
      </c>
      <c r="G5" s="6" t="s">
        <v>83</v>
      </c>
      <c r="H5" s="6" t="s">
        <v>116</v>
      </c>
      <c r="I5" s="5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  <c r="AA5" s="1" t="s">
        <v>18</v>
      </c>
      <c r="AB5" s="1" t="s">
        <v>19</v>
      </c>
      <c r="AC5" s="1" t="s">
        <v>20</v>
      </c>
      <c r="AD5" s="1" t="s">
        <v>21</v>
      </c>
      <c r="AE5" s="1" t="s">
        <v>22</v>
      </c>
    </row>
    <row r="6" spans="1:116" x14ac:dyDescent="0.2">
      <c r="A6" s="2">
        <f>100*B6/$I$4</f>
        <v>85</v>
      </c>
      <c r="B6" s="5">
        <f>COUNTIFS(J6:AC6,"&gt;=10")</f>
        <v>17</v>
      </c>
      <c r="C6" s="5"/>
      <c r="D6" s="5"/>
      <c r="E6" s="5"/>
      <c r="F6" s="5" t="s">
        <v>78</v>
      </c>
      <c r="G6" s="19" t="s">
        <v>78</v>
      </c>
      <c r="H6" s="19"/>
      <c r="I6" s="9" t="s">
        <v>98</v>
      </c>
      <c r="J6" t="s">
        <v>118</v>
      </c>
      <c r="K6" s="48">
        <v>10</v>
      </c>
      <c r="L6" t="s">
        <v>118</v>
      </c>
      <c r="M6">
        <v>27</v>
      </c>
      <c r="N6">
        <v>27</v>
      </c>
      <c r="O6">
        <v>10</v>
      </c>
      <c r="P6">
        <v>30</v>
      </c>
      <c r="Q6">
        <v>30</v>
      </c>
      <c r="R6">
        <v>24</v>
      </c>
      <c r="S6">
        <v>10</v>
      </c>
      <c r="T6">
        <v>12</v>
      </c>
      <c r="U6">
        <v>16</v>
      </c>
      <c r="V6" t="s">
        <v>118</v>
      </c>
      <c r="W6">
        <v>10</v>
      </c>
      <c r="X6">
        <v>27</v>
      </c>
      <c r="Y6">
        <v>16</v>
      </c>
      <c r="Z6">
        <v>20</v>
      </c>
      <c r="AA6">
        <v>22</v>
      </c>
      <c r="AB6">
        <v>18</v>
      </c>
      <c r="AC6">
        <v>16</v>
      </c>
      <c r="AD6">
        <v>22</v>
      </c>
      <c r="AE6">
        <v>16</v>
      </c>
    </row>
    <row r="7" spans="1:116" s="4" customFormat="1" x14ac:dyDescent="0.2">
      <c r="A7" s="20">
        <f>100*B7/$I$4</f>
        <v>35</v>
      </c>
      <c r="B7" s="5">
        <f>COUNTIFS(J7:AE7,"&gt;=20")</f>
        <v>7</v>
      </c>
      <c r="C7" s="5" t="s">
        <v>78</v>
      </c>
      <c r="D7" s="5" t="s">
        <v>78</v>
      </c>
      <c r="E7" s="5" t="s">
        <v>78</v>
      </c>
      <c r="F7" s="5"/>
      <c r="G7" s="5"/>
      <c r="H7" s="5"/>
      <c r="I7" s="9" t="s">
        <v>99</v>
      </c>
      <c r="J7" t="s">
        <v>118</v>
      </c>
      <c r="K7">
        <v>0</v>
      </c>
      <c r="L7" t="s">
        <v>118</v>
      </c>
      <c r="M7">
        <v>17</v>
      </c>
      <c r="N7">
        <v>30</v>
      </c>
      <c r="O7">
        <v>0</v>
      </c>
      <c r="P7">
        <v>26</v>
      </c>
      <c r="Q7">
        <v>28</v>
      </c>
      <c r="R7">
        <v>0</v>
      </c>
      <c r="S7">
        <v>30</v>
      </c>
      <c r="T7">
        <v>0</v>
      </c>
      <c r="U7">
        <v>0</v>
      </c>
      <c r="V7" t="s">
        <v>118</v>
      </c>
      <c r="W7">
        <v>30</v>
      </c>
      <c r="X7">
        <v>30</v>
      </c>
      <c r="Y7">
        <v>0</v>
      </c>
      <c r="Z7">
        <v>30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116" x14ac:dyDescent="0.2">
      <c r="A8" s="2">
        <f>100*B8/$I$4</f>
        <v>40</v>
      </c>
      <c r="B8" s="1">
        <f>COUNTIFS(J8:AE8,"&gt;=20")</f>
        <v>8</v>
      </c>
      <c r="C8" s="5"/>
      <c r="D8" s="5"/>
      <c r="E8" s="5"/>
      <c r="F8" s="5"/>
      <c r="G8" s="5"/>
      <c r="H8" s="5" t="s">
        <v>78</v>
      </c>
      <c r="I8" s="9" t="s">
        <v>100</v>
      </c>
      <c r="J8" t="s">
        <v>118</v>
      </c>
      <c r="K8" s="48">
        <v>6</v>
      </c>
      <c r="L8" t="s">
        <v>118</v>
      </c>
      <c r="M8">
        <v>35</v>
      </c>
      <c r="N8">
        <v>5</v>
      </c>
      <c r="O8">
        <v>13</v>
      </c>
      <c r="P8">
        <v>35</v>
      </c>
      <c r="Q8">
        <v>28</v>
      </c>
      <c r="R8">
        <v>33</v>
      </c>
      <c r="S8">
        <v>22</v>
      </c>
      <c r="T8">
        <v>18</v>
      </c>
      <c r="U8">
        <v>8</v>
      </c>
      <c r="V8" t="s">
        <v>118</v>
      </c>
      <c r="W8">
        <v>13</v>
      </c>
      <c r="X8">
        <v>30</v>
      </c>
      <c r="Y8">
        <v>5</v>
      </c>
      <c r="Z8">
        <v>21</v>
      </c>
      <c r="AA8">
        <v>8</v>
      </c>
      <c r="AB8">
        <v>5</v>
      </c>
      <c r="AC8">
        <v>5</v>
      </c>
      <c r="AD8">
        <v>9</v>
      </c>
      <c r="AE8">
        <v>30</v>
      </c>
    </row>
    <row r="9" spans="1:116" x14ac:dyDescent="0.2">
      <c r="C9" s="4"/>
      <c r="D9" s="9"/>
      <c r="I9" s="9"/>
    </row>
    <row r="10" spans="1:116" ht="38.25" x14ac:dyDescent="0.2">
      <c r="A10" s="46" t="s">
        <v>95</v>
      </c>
      <c r="C10" s="35" t="s">
        <v>76</v>
      </c>
      <c r="D10" s="3">
        <v>19</v>
      </c>
      <c r="I10" s="3">
        <v>19</v>
      </c>
      <c r="DL10" s="2"/>
    </row>
    <row r="11" spans="1:116" x14ac:dyDescent="0.2">
      <c r="A11" s="6" t="s">
        <v>23</v>
      </c>
      <c r="B11" s="6" t="s">
        <v>57</v>
      </c>
      <c r="C11" s="6" t="s">
        <v>79</v>
      </c>
      <c r="D11" s="6" t="s">
        <v>80</v>
      </c>
      <c r="E11" s="6" t="s">
        <v>81</v>
      </c>
      <c r="F11" s="6" t="s">
        <v>82</v>
      </c>
      <c r="G11" s="6" t="s">
        <v>83</v>
      </c>
      <c r="H11" s="6" t="s">
        <v>116</v>
      </c>
      <c r="I11" s="5" t="s">
        <v>0</v>
      </c>
      <c r="J11" s="1" t="s">
        <v>1</v>
      </c>
      <c r="K11" s="1" t="s">
        <v>2</v>
      </c>
      <c r="L11" s="1" t="s">
        <v>3</v>
      </c>
      <c r="M11" s="1" t="s">
        <v>4</v>
      </c>
      <c r="N11" s="1" t="s">
        <v>5</v>
      </c>
      <c r="O11" s="1" t="s">
        <v>6</v>
      </c>
      <c r="P11" s="1" t="s">
        <v>7</v>
      </c>
      <c r="Q11" s="1" t="s">
        <v>8</v>
      </c>
      <c r="R11" s="1" t="s">
        <v>9</v>
      </c>
      <c r="S11" s="1" t="s">
        <v>10</v>
      </c>
      <c r="T11" s="1" t="s">
        <v>11</v>
      </c>
      <c r="U11" s="1" t="s">
        <v>12</v>
      </c>
      <c r="V11" s="1" t="s">
        <v>13</v>
      </c>
      <c r="W11" s="1" t="s">
        <v>14</v>
      </c>
      <c r="X11" s="1" t="s">
        <v>15</v>
      </c>
      <c r="Y11" s="1" t="s">
        <v>16</v>
      </c>
      <c r="Z11" s="1" t="s">
        <v>17</v>
      </c>
      <c r="AA11" s="1" t="s">
        <v>18</v>
      </c>
      <c r="AB11" s="1" t="s">
        <v>19</v>
      </c>
      <c r="AC11" s="1" t="s">
        <v>20</v>
      </c>
      <c r="AD11" s="1" t="s">
        <v>21</v>
      </c>
      <c r="AE11" s="1" t="s">
        <v>22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6" x14ac:dyDescent="0.2">
      <c r="A12" s="2">
        <f>100*B12/$I$10</f>
        <v>5.2631578947368425</v>
      </c>
      <c r="B12" s="1">
        <f>COUNTIFS(J12:AE12,"&gt;=17,5")</f>
        <v>1</v>
      </c>
      <c r="C12" s="1" t="s">
        <v>78</v>
      </c>
      <c r="D12" s="1" t="s">
        <v>78</v>
      </c>
      <c r="E12" s="5"/>
      <c r="F12" s="5"/>
      <c r="G12" s="9"/>
      <c r="H12" s="9"/>
      <c r="I12" s="9" t="s">
        <v>101</v>
      </c>
      <c r="J12" t="s">
        <v>118</v>
      </c>
      <c r="K12">
        <v>0</v>
      </c>
      <c r="L12" t="s">
        <v>118</v>
      </c>
      <c r="M12">
        <v>12</v>
      </c>
      <c r="N12">
        <v>0</v>
      </c>
      <c r="O12">
        <v>0</v>
      </c>
      <c r="P12">
        <v>12</v>
      </c>
      <c r="Q12">
        <v>10</v>
      </c>
      <c r="R12">
        <v>10</v>
      </c>
      <c r="S12">
        <v>20</v>
      </c>
      <c r="T12">
        <v>12</v>
      </c>
      <c r="U12">
        <v>0</v>
      </c>
      <c r="V12">
        <v>0</v>
      </c>
      <c r="W12">
        <v>10</v>
      </c>
      <c r="X12">
        <v>10</v>
      </c>
      <c r="Y12">
        <v>2</v>
      </c>
      <c r="Z12">
        <v>5</v>
      </c>
      <c r="AA12">
        <v>0</v>
      </c>
      <c r="AB12">
        <v>0</v>
      </c>
      <c r="AC12">
        <v>0</v>
      </c>
      <c r="AD12">
        <v>0</v>
      </c>
      <c r="AE12">
        <v>12</v>
      </c>
    </row>
    <row r="13" spans="1:116" x14ac:dyDescent="0.2">
      <c r="A13" s="2">
        <f>100*B13/$I$10</f>
        <v>26.315789473684209</v>
      </c>
      <c r="B13" s="1">
        <f>COUNTIFS(J13:AE13,"&gt;=15")</f>
        <v>5</v>
      </c>
      <c r="C13" s="1"/>
      <c r="D13" s="1" t="s">
        <v>78</v>
      </c>
      <c r="E13" s="5" t="s">
        <v>78</v>
      </c>
      <c r="F13" s="5"/>
      <c r="G13" s="9"/>
      <c r="H13" s="9"/>
      <c r="I13" s="9" t="s">
        <v>102</v>
      </c>
      <c r="J13" t="s">
        <v>118</v>
      </c>
      <c r="K13">
        <v>0</v>
      </c>
      <c r="L13" t="s">
        <v>118</v>
      </c>
      <c r="M13">
        <v>8</v>
      </c>
      <c r="N13">
        <v>35</v>
      </c>
      <c r="O13">
        <v>0</v>
      </c>
      <c r="P13">
        <v>40</v>
      </c>
      <c r="Q13">
        <v>0</v>
      </c>
      <c r="R13">
        <v>0</v>
      </c>
      <c r="S13">
        <v>0</v>
      </c>
      <c r="T13">
        <v>0</v>
      </c>
      <c r="U13">
        <v>10</v>
      </c>
      <c r="V13">
        <v>0</v>
      </c>
      <c r="W13">
        <v>0</v>
      </c>
      <c r="X13">
        <v>40</v>
      </c>
      <c r="Y13">
        <v>0</v>
      </c>
      <c r="Z13">
        <v>0</v>
      </c>
      <c r="AA13">
        <v>5</v>
      </c>
      <c r="AB13">
        <v>30</v>
      </c>
      <c r="AC13">
        <v>0</v>
      </c>
      <c r="AD13">
        <v>0</v>
      </c>
      <c r="AE13">
        <v>34</v>
      </c>
    </row>
    <row r="14" spans="1:116" ht="16.5" customHeight="1" x14ac:dyDescent="0.2">
      <c r="A14" s="2">
        <f>100*B14/$I$10</f>
        <v>47.368421052631582</v>
      </c>
      <c r="B14" s="1">
        <f>COUNTIFS(J14:AE14,"&gt;=17,5")</f>
        <v>9</v>
      </c>
      <c r="C14" s="1"/>
      <c r="D14" s="1" t="s">
        <v>78</v>
      </c>
      <c r="E14" s="1"/>
      <c r="F14" s="1"/>
      <c r="G14" s="9"/>
      <c r="H14" s="9"/>
      <c r="I14" s="9" t="s">
        <v>103</v>
      </c>
      <c r="J14" t="s">
        <v>118</v>
      </c>
      <c r="K14">
        <v>5</v>
      </c>
      <c r="L14" t="s">
        <v>118</v>
      </c>
      <c r="M14">
        <v>20</v>
      </c>
      <c r="N14">
        <v>40</v>
      </c>
      <c r="O14">
        <v>5</v>
      </c>
      <c r="P14">
        <v>40</v>
      </c>
      <c r="Q14">
        <v>5</v>
      </c>
      <c r="R14">
        <v>30</v>
      </c>
      <c r="S14">
        <v>15</v>
      </c>
      <c r="T14">
        <v>2</v>
      </c>
      <c r="U14">
        <v>0</v>
      </c>
      <c r="V14">
        <v>2</v>
      </c>
      <c r="W14">
        <v>40</v>
      </c>
      <c r="X14">
        <v>40</v>
      </c>
      <c r="Y14">
        <v>40</v>
      </c>
      <c r="Z14">
        <v>5</v>
      </c>
      <c r="AA14">
        <v>0</v>
      </c>
      <c r="AB14">
        <v>5</v>
      </c>
      <c r="AC14">
        <v>40</v>
      </c>
      <c r="AD14">
        <v>15</v>
      </c>
      <c r="AE14">
        <v>30</v>
      </c>
    </row>
    <row r="15" spans="1:116" x14ac:dyDescent="0.2">
      <c r="C15" s="4"/>
      <c r="D15" s="4"/>
      <c r="I15" s="4"/>
    </row>
    <row r="16" spans="1:116" ht="38.25" x14ac:dyDescent="0.2">
      <c r="A16" s="46" t="s">
        <v>96</v>
      </c>
      <c r="C16" s="35" t="s">
        <v>76</v>
      </c>
      <c r="D16" s="3">
        <v>20</v>
      </c>
      <c r="I16" s="3">
        <v>20</v>
      </c>
    </row>
    <row r="17" spans="1:115" x14ac:dyDescent="0.2">
      <c r="A17" s="6" t="s">
        <v>23</v>
      </c>
      <c r="B17" s="6" t="s">
        <v>57</v>
      </c>
      <c r="C17" s="6" t="s">
        <v>79</v>
      </c>
      <c r="D17" s="6" t="s">
        <v>80</v>
      </c>
      <c r="E17" s="6" t="s">
        <v>81</v>
      </c>
      <c r="F17" s="6" t="s">
        <v>82</v>
      </c>
      <c r="G17" s="6" t="s">
        <v>83</v>
      </c>
      <c r="H17" s="6" t="s">
        <v>116</v>
      </c>
      <c r="I17" s="5" t="s">
        <v>0</v>
      </c>
      <c r="J17" s="1" t="s">
        <v>1</v>
      </c>
      <c r="K17" s="1" t="s">
        <v>2</v>
      </c>
      <c r="L17" s="1" t="s">
        <v>3</v>
      </c>
      <c r="M17" s="1" t="s">
        <v>4</v>
      </c>
      <c r="N17" s="1" t="s">
        <v>5</v>
      </c>
      <c r="O17" s="1" t="s">
        <v>6</v>
      </c>
      <c r="P17" s="1" t="s">
        <v>7</v>
      </c>
      <c r="Q17" s="1" t="s">
        <v>8</v>
      </c>
      <c r="R17" s="1" t="s">
        <v>9</v>
      </c>
      <c r="S17" s="1" t="s">
        <v>10</v>
      </c>
      <c r="T17" s="1" t="s">
        <v>11</v>
      </c>
      <c r="U17" s="1" t="s">
        <v>12</v>
      </c>
      <c r="V17" s="1" t="s">
        <v>13</v>
      </c>
      <c r="W17" s="1" t="s">
        <v>14</v>
      </c>
      <c r="X17" s="1" t="s">
        <v>15</v>
      </c>
      <c r="Y17" s="1" t="s">
        <v>16</v>
      </c>
      <c r="Z17" s="1" t="s">
        <v>17</v>
      </c>
      <c r="AA17" s="1" t="s">
        <v>18</v>
      </c>
      <c r="AB17" s="1" t="s">
        <v>19</v>
      </c>
      <c r="AC17" s="1" t="s">
        <v>20</v>
      </c>
      <c r="AD17" s="1" t="s">
        <v>21</v>
      </c>
      <c r="AE17" s="1" t="s">
        <v>22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x14ac:dyDescent="0.2">
      <c r="A18" s="2">
        <f t="shared" ref="A18:A22" si="0">100*B18/$I$16</f>
        <v>65</v>
      </c>
      <c r="B18" s="10">
        <f>COUNTIFS(J18:AE18,"&gt;=2")</f>
        <v>13</v>
      </c>
      <c r="C18" s="10" t="s">
        <v>78</v>
      </c>
      <c r="D18" s="10" t="s">
        <v>78</v>
      </c>
      <c r="E18" s="10"/>
      <c r="F18" s="5"/>
      <c r="G18" s="9"/>
      <c r="H18" s="9"/>
      <c r="I18" s="5" t="s">
        <v>104</v>
      </c>
      <c r="J18" t="s">
        <v>118</v>
      </c>
      <c r="K18">
        <v>4</v>
      </c>
      <c r="L18" t="s">
        <v>118</v>
      </c>
      <c r="M18">
        <v>0</v>
      </c>
      <c r="N18">
        <v>4</v>
      </c>
      <c r="O18">
        <v>4</v>
      </c>
      <c r="P18">
        <v>4</v>
      </c>
      <c r="Q18">
        <v>4</v>
      </c>
      <c r="R18">
        <v>4</v>
      </c>
      <c r="S18">
        <v>4</v>
      </c>
      <c r="T18">
        <v>0</v>
      </c>
      <c r="U18">
        <v>0</v>
      </c>
      <c r="V18">
        <v>0</v>
      </c>
      <c r="W18">
        <v>4</v>
      </c>
      <c r="X18">
        <v>4</v>
      </c>
      <c r="Y18">
        <v>0</v>
      </c>
      <c r="Z18">
        <v>0</v>
      </c>
      <c r="AA18">
        <v>4</v>
      </c>
      <c r="AB18">
        <v>4</v>
      </c>
      <c r="AC18">
        <v>0</v>
      </c>
      <c r="AD18">
        <v>4</v>
      </c>
      <c r="AE18">
        <v>4</v>
      </c>
    </row>
    <row r="19" spans="1:115" x14ac:dyDescent="0.2">
      <c r="A19" s="2">
        <f t="shared" si="0"/>
        <v>0</v>
      </c>
      <c r="B19" s="10">
        <f t="shared" ref="B19:B24" si="1">COUNTIFS(J19:AE19,"&gt;=1,5")</f>
        <v>0</v>
      </c>
      <c r="C19" s="10" t="s">
        <v>78</v>
      </c>
      <c r="D19" s="10" t="s">
        <v>78</v>
      </c>
      <c r="E19" s="5"/>
      <c r="F19" s="5"/>
      <c r="G19" s="9"/>
      <c r="H19" s="9"/>
      <c r="I19" s="5" t="s">
        <v>105</v>
      </c>
      <c r="J19" t="s">
        <v>118</v>
      </c>
      <c r="K19">
        <v>3</v>
      </c>
      <c r="L19" t="s">
        <v>118</v>
      </c>
      <c r="M19">
        <v>0</v>
      </c>
      <c r="N19">
        <v>3</v>
      </c>
      <c r="O19">
        <v>0</v>
      </c>
      <c r="P19">
        <v>3</v>
      </c>
      <c r="Q19">
        <v>3</v>
      </c>
      <c r="R19">
        <v>0</v>
      </c>
      <c r="S19">
        <v>0</v>
      </c>
      <c r="T19">
        <v>0</v>
      </c>
      <c r="U19">
        <v>3</v>
      </c>
      <c r="V19">
        <v>0</v>
      </c>
      <c r="W19">
        <v>0</v>
      </c>
      <c r="X19">
        <v>3</v>
      </c>
      <c r="Y19">
        <v>3</v>
      </c>
      <c r="Z19">
        <v>3</v>
      </c>
      <c r="AA19">
        <v>3</v>
      </c>
      <c r="AB19">
        <v>3</v>
      </c>
      <c r="AC19">
        <v>0</v>
      </c>
      <c r="AD19">
        <v>0</v>
      </c>
      <c r="AE19">
        <v>3</v>
      </c>
    </row>
    <row r="20" spans="1:115" x14ac:dyDescent="0.2">
      <c r="A20" s="2">
        <f t="shared" si="0"/>
        <v>0</v>
      </c>
      <c r="B20" s="10">
        <f t="shared" si="1"/>
        <v>0</v>
      </c>
      <c r="C20" s="10" t="s">
        <v>78</v>
      </c>
      <c r="D20" s="10" t="s">
        <v>78</v>
      </c>
      <c r="E20" s="5"/>
      <c r="F20" s="10"/>
      <c r="G20" s="9"/>
      <c r="H20" s="9"/>
      <c r="I20" s="5" t="s">
        <v>106</v>
      </c>
      <c r="J20" t="s">
        <v>118</v>
      </c>
      <c r="K20">
        <v>3</v>
      </c>
      <c r="L20" t="s">
        <v>118</v>
      </c>
      <c r="M20">
        <v>3</v>
      </c>
      <c r="N20">
        <v>3</v>
      </c>
      <c r="O20">
        <v>0</v>
      </c>
      <c r="P20">
        <v>3</v>
      </c>
      <c r="Q20">
        <v>0</v>
      </c>
      <c r="R20">
        <v>3</v>
      </c>
      <c r="S20">
        <v>0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0</v>
      </c>
      <c r="AB20">
        <v>3</v>
      </c>
      <c r="AC20">
        <v>0</v>
      </c>
      <c r="AD20">
        <v>3</v>
      </c>
      <c r="AE20">
        <v>3</v>
      </c>
    </row>
    <row r="21" spans="1:115" x14ac:dyDescent="0.2">
      <c r="A21" s="2">
        <f t="shared" si="0"/>
        <v>0</v>
      </c>
      <c r="B21" s="10">
        <f t="shared" si="1"/>
        <v>0</v>
      </c>
      <c r="C21" s="5" t="s">
        <v>78</v>
      </c>
      <c r="D21" s="10" t="s">
        <v>78</v>
      </c>
      <c r="E21" s="10"/>
      <c r="F21" s="10"/>
      <c r="G21" s="5"/>
      <c r="H21" s="5"/>
      <c r="I21" s="5" t="s">
        <v>107</v>
      </c>
      <c r="J21" t="s">
        <v>118</v>
      </c>
      <c r="K21">
        <v>0</v>
      </c>
      <c r="L21" t="s">
        <v>118</v>
      </c>
      <c r="M21">
        <v>3</v>
      </c>
      <c r="N21">
        <v>3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>
        <v>0</v>
      </c>
      <c r="V21">
        <v>0</v>
      </c>
      <c r="W21">
        <v>3</v>
      </c>
      <c r="X21">
        <v>3</v>
      </c>
      <c r="Y21">
        <v>3</v>
      </c>
      <c r="Z21">
        <v>0</v>
      </c>
      <c r="AA21">
        <v>3</v>
      </c>
      <c r="AB21">
        <v>0</v>
      </c>
      <c r="AC21">
        <v>3</v>
      </c>
      <c r="AD21">
        <v>3</v>
      </c>
      <c r="AE21">
        <v>3</v>
      </c>
    </row>
    <row r="22" spans="1:115" x14ac:dyDescent="0.2">
      <c r="A22" s="2">
        <f t="shared" si="0"/>
        <v>0</v>
      </c>
      <c r="B22" s="10">
        <f t="shared" si="1"/>
        <v>0</v>
      </c>
      <c r="C22" s="10" t="s">
        <v>78</v>
      </c>
      <c r="D22" s="10" t="s">
        <v>78</v>
      </c>
      <c r="E22" s="5"/>
      <c r="F22" s="5"/>
      <c r="G22" s="9"/>
      <c r="H22" s="9"/>
      <c r="I22" s="5" t="s">
        <v>108</v>
      </c>
      <c r="J22" t="s">
        <v>118</v>
      </c>
      <c r="K22">
        <v>3</v>
      </c>
      <c r="L22" t="s">
        <v>118</v>
      </c>
      <c r="M22">
        <v>3</v>
      </c>
      <c r="N22">
        <v>3</v>
      </c>
      <c r="O22">
        <v>3</v>
      </c>
      <c r="P22">
        <v>3</v>
      </c>
      <c r="Q22">
        <v>3</v>
      </c>
      <c r="R22">
        <v>3</v>
      </c>
      <c r="S22">
        <v>3</v>
      </c>
      <c r="T22">
        <v>3</v>
      </c>
      <c r="U22">
        <v>0</v>
      </c>
      <c r="V22">
        <v>3</v>
      </c>
      <c r="W22">
        <v>3</v>
      </c>
      <c r="X22">
        <v>3</v>
      </c>
      <c r="Y22">
        <v>3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</row>
    <row r="23" spans="1:115" x14ac:dyDescent="0.2">
      <c r="A23" s="2">
        <f>100*B23/$I$16</f>
        <v>0</v>
      </c>
      <c r="B23" s="10">
        <f t="shared" si="1"/>
        <v>0</v>
      </c>
      <c r="C23" s="5" t="s">
        <v>78</v>
      </c>
      <c r="D23" s="10" t="s">
        <v>78</v>
      </c>
      <c r="E23" s="10"/>
      <c r="F23" s="10"/>
      <c r="G23" s="5"/>
      <c r="H23" s="5"/>
      <c r="I23" s="5" t="s">
        <v>109</v>
      </c>
      <c r="J23" t="s">
        <v>118</v>
      </c>
      <c r="K23">
        <v>3</v>
      </c>
      <c r="L23" t="s">
        <v>118</v>
      </c>
      <c r="M23">
        <v>3</v>
      </c>
      <c r="N23">
        <v>3</v>
      </c>
      <c r="O23">
        <v>0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0</v>
      </c>
      <c r="X23">
        <v>3</v>
      </c>
      <c r="Y23">
        <v>0</v>
      </c>
      <c r="Z23">
        <v>3</v>
      </c>
      <c r="AA23">
        <v>3</v>
      </c>
      <c r="AB23">
        <v>0</v>
      </c>
      <c r="AC23">
        <v>3</v>
      </c>
      <c r="AD23">
        <v>3</v>
      </c>
      <c r="AE23">
        <v>3</v>
      </c>
    </row>
    <row r="24" spans="1:115" x14ac:dyDescent="0.2">
      <c r="A24" s="2">
        <f t="shared" ref="A24:A29" si="2">100*B24/$I$16</f>
        <v>0</v>
      </c>
      <c r="B24" s="10">
        <f t="shared" si="1"/>
        <v>0</v>
      </c>
      <c r="C24" s="5" t="s">
        <v>78</v>
      </c>
      <c r="D24" s="10" t="s">
        <v>78</v>
      </c>
      <c r="E24" s="10"/>
      <c r="F24" s="10"/>
      <c r="G24" s="5"/>
      <c r="H24" s="5"/>
      <c r="I24" s="5" t="s">
        <v>110</v>
      </c>
      <c r="J24" t="s">
        <v>118</v>
      </c>
      <c r="K24">
        <v>3</v>
      </c>
      <c r="L24" t="s">
        <v>118</v>
      </c>
      <c r="M24">
        <v>3</v>
      </c>
      <c r="N24">
        <v>3</v>
      </c>
      <c r="O24">
        <v>0</v>
      </c>
      <c r="P24">
        <v>3</v>
      </c>
      <c r="Q24">
        <v>3</v>
      </c>
      <c r="R24">
        <v>3</v>
      </c>
      <c r="S24">
        <v>3</v>
      </c>
      <c r="T24">
        <v>0</v>
      </c>
      <c r="U24">
        <v>3</v>
      </c>
      <c r="V24">
        <v>0</v>
      </c>
      <c r="W24">
        <v>3</v>
      </c>
      <c r="X24">
        <v>3</v>
      </c>
      <c r="Y24">
        <v>3</v>
      </c>
      <c r="Z24">
        <v>3</v>
      </c>
      <c r="AA24">
        <v>0</v>
      </c>
      <c r="AB24">
        <v>3</v>
      </c>
      <c r="AC24">
        <v>3</v>
      </c>
      <c r="AD24">
        <v>0</v>
      </c>
      <c r="AE24">
        <v>3</v>
      </c>
    </row>
    <row r="25" spans="1:115" x14ac:dyDescent="0.2">
      <c r="A25" s="2">
        <f t="shared" si="2"/>
        <v>0</v>
      </c>
      <c r="B25" s="10">
        <f>COUNTIFS(J25:AE25,"&gt;=2,5")</f>
        <v>0</v>
      </c>
      <c r="C25" s="5"/>
      <c r="D25" s="10"/>
      <c r="E25" s="10" t="s">
        <v>78</v>
      </c>
      <c r="F25" s="10"/>
      <c r="G25" s="5"/>
      <c r="H25" s="5"/>
      <c r="I25" s="5" t="s">
        <v>111</v>
      </c>
      <c r="J25" t="s">
        <v>118</v>
      </c>
      <c r="K25">
        <v>0</v>
      </c>
      <c r="L25" t="s">
        <v>118</v>
      </c>
      <c r="M25">
        <v>0</v>
      </c>
      <c r="N25">
        <v>0</v>
      </c>
      <c r="O25">
        <v>0</v>
      </c>
      <c r="P25">
        <v>5</v>
      </c>
      <c r="Q25">
        <v>0</v>
      </c>
      <c r="R25">
        <v>5</v>
      </c>
      <c r="S25">
        <v>0</v>
      </c>
      <c r="T25">
        <v>5</v>
      </c>
      <c r="U25">
        <v>0</v>
      </c>
      <c r="V25">
        <v>0</v>
      </c>
      <c r="W25">
        <v>0</v>
      </c>
      <c r="X25">
        <v>0</v>
      </c>
      <c r="Y25">
        <v>5</v>
      </c>
      <c r="Z25">
        <v>0</v>
      </c>
      <c r="AA25">
        <v>0</v>
      </c>
      <c r="AB25">
        <v>5</v>
      </c>
      <c r="AC25">
        <v>0</v>
      </c>
      <c r="AD25">
        <v>5</v>
      </c>
      <c r="AE25">
        <v>5</v>
      </c>
    </row>
    <row r="26" spans="1:115" x14ac:dyDescent="0.2">
      <c r="A26" s="2">
        <f t="shared" si="2"/>
        <v>0</v>
      </c>
      <c r="B26" s="10">
        <f>COUNTIFS(J26:AE26,"&gt;=2,5")</f>
        <v>0</v>
      </c>
      <c r="C26" s="5"/>
      <c r="D26" s="10"/>
      <c r="E26" s="10" t="s">
        <v>78</v>
      </c>
      <c r="F26" s="10"/>
      <c r="G26" s="5"/>
      <c r="H26" s="5"/>
      <c r="I26" s="5" t="s">
        <v>112</v>
      </c>
      <c r="J26" t="s">
        <v>118</v>
      </c>
      <c r="K26">
        <v>5</v>
      </c>
      <c r="L26" t="s">
        <v>118</v>
      </c>
      <c r="M26">
        <v>5</v>
      </c>
      <c r="N26">
        <v>5</v>
      </c>
      <c r="O26">
        <v>5</v>
      </c>
      <c r="P26">
        <v>5</v>
      </c>
      <c r="Q26">
        <v>5</v>
      </c>
      <c r="R26">
        <v>5</v>
      </c>
      <c r="S26">
        <v>0</v>
      </c>
      <c r="T26">
        <v>5</v>
      </c>
      <c r="U26">
        <v>5</v>
      </c>
      <c r="V26">
        <v>0</v>
      </c>
      <c r="W26">
        <v>0</v>
      </c>
      <c r="X26">
        <v>5</v>
      </c>
      <c r="Y26">
        <v>5</v>
      </c>
      <c r="Z26">
        <v>5</v>
      </c>
      <c r="AA26">
        <v>0</v>
      </c>
      <c r="AB26">
        <v>0</v>
      </c>
      <c r="AC26">
        <v>5</v>
      </c>
      <c r="AD26">
        <v>5</v>
      </c>
      <c r="AE26">
        <v>5</v>
      </c>
    </row>
    <row r="27" spans="1:115" x14ac:dyDescent="0.2">
      <c r="A27" s="2">
        <f t="shared" si="2"/>
        <v>40</v>
      </c>
      <c r="B27" s="10">
        <f>COUNTIFS(J27:AE27,"&gt;=4")</f>
        <v>8</v>
      </c>
      <c r="C27" s="5" t="s">
        <v>78</v>
      </c>
      <c r="D27" s="10" t="s">
        <v>78</v>
      </c>
      <c r="E27" s="10"/>
      <c r="F27" s="10"/>
      <c r="G27" s="5"/>
      <c r="H27" s="5"/>
      <c r="I27" s="5" t="s">
        <v>113</v>
      </c>
      <c r="J27" t="s">
        <v>118</v>
      </c>
      <c r="K27">
        <v>0</v>
      </c>
      <c r="L27" t="s">
        <v>118</v>
      </c>
      <c r="M27">
        <v>8</v>
      </c>
      <c r="N27">
        <v>8</v>
      </c>
      <c r="O27">
        <v>0</v>
      </c>
      <c r="P27">
        <v>8</v>
      </c>
      <c r="Q27">
        <v>0</v>
      </c>
      <c r="R27">
        <v>8</v>
      </c>
      <c r="S27">
        <v>8</v>
      </c>
      <c r="T27">
        <v>0</v>
      </c>
      <c r="U27">
        <v>0</v>
      </c>
      <c r="V27">
        <v>0</v>
      </c>
      <c r="W27">
        <v>0</v>
      </c>
      <c r="X27">
        <v>8</v>
      </c>
      <c r="Y27">
        <v>0</v>
      </c>
      <c r="Z27">
        <v>0</v>
      </c>
      <c r="AA27">
        <v>4</v>
      </c>
      <c r="AB27">
        <v>0</v>
      </c>
      <c r="AC27">
        <v>0</v>
      </c>
      <c r="AD27">
        <v>0</v>
      </c>
      <c r="AE27">
        <v>8</v>
      </c>
    </row>
    <row r="28" spans="1:115" x14ac:dyDescent="0.2">
      <c r="A28" s="2">
        <f t="shared" si="2"/>
        <v>35</v>
      </c>
      <c r="B28" s="10">
        <f>COUNTIFS(J28:AE28,"&gt;=5")</f>
        <v>7</v>
      </c>
      <c r="C28" s="5" t="s">
        <v>78</v>
      </c>
      <c r="D28" s="10" t="s">
        <v>78</v>
      </c>
      <c r="E28" s="10"/>
      <c r="F28" s="10"/>
      <c r="G28" s="5"/>
      <c r="H28" s="5"/>
      <c r="I28" s="5" t="s">
        <v>114</v>
      </c>
      <c r="J28" t="s">
        <v>118</v>
      </c>
      <c r="K28">
        <v>0</v>
      </c>
      <c r="L28" t="s">
        <v>118</v>
      </c>
      <c r="M28">
        <v>0</v>
      </c>
      <c r="N28">
        <v>10</v>
      </c>
      <c r="O28">
        <v>0</v>
      </c>
      <c r="P28">
        <v>10</v>
      </c>
      <c r="Q28">
        <v>5</v>
      </c>
      <c r="R28">
        <v>4</v>
      </c>
      <c r="S28">
        <v>0</v>
      </c>
      <c r="T28">
        <v>0</v>
      </c>
      <c r="U28">
        <v>0</v>
      </c>
      <c r="V28">
        <v>0</v>
      </c>
      <c r="W28">
        <v>10</v>
      </c>
      <c r="X28">
        <v>0</v>
      </c>
      <c r="Y28">
        <v>6</v>
      </c>
      <c r="Z28">
        <v>0</v>
      </c>
      <c r="AA28">
        <v>0</v>
      </c>
      <c r="AB28">
        <v>0</v>
      </c>
      <c r="AC28">
        <v>5</v>
      </c>
      <c r="AD28">
        <v>0</v>
      </c>
      <c r="AE28">
        <v>5</v>
      </c>
    </row>
    <row r="29" spans="1:115" x14ac:dyDescent="0.2">
      <c r="A29" s="2">
        <f t="shared" si="2"/>
        <v>10</v>
      </c>
      <c r="B29" s="10">
        <f>COUNTIFS(J29:AE29,"&gt;=5")</f>
        <v>2</v>
      </c>
      <c r="C29" s="5" t="s">
        <v>78</v>
      </c>
      <c r="D29" s="10" t="s">
        <v>78</v>
      </c>
      <c r="E29" s="10" t="s">
        <v>78</v>
      </c>
      <c r="F29" s="10"/>
      <c r="G29" s="5"/>
      <c r="H29" s="5"/>
      <c r="I29" s="5" t="s">
        <v>115</v>
      </c>
      <c r="J29" t="s">
        <v>118</v>
      </c>
      <c r="K29">
        <v>0</v>
      </c>
      <c r="L29" t="s">
        <v>118</v>
      </c>
      <c r="M29">
        <v>10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5</v>
      </c>
      <c r="AA29">
        <v>0</v>
      </c>
      <c r="AB29">
        <v>0</v>
      </c>
      <c r="AC29">
        <v>0</v>
      </c>
      <c r="AD29">
        <v>0</v>
      </c>
      <c r="AE29">
        <v>0</v>
      </c>
    </row>
    <row r="30" spans="1:115" x14ac:dyDescent="0.2">
      <c r="C30" s="4"/>
      <c r="D30" s="4"/>
      <c r="I30" s="4"/>
    </row>
    <row r="31" spans="1:115" ht="12.75" customHeight="1" x14ac:dyDescent="0.2">
      <c r="A31" s="49" t="s">
        <v>97</v>
      </c>
      <c r="B31" s="49"/>
      <c r="C31" s="18"/>
      <c r="D31" s="4"/>
      <c r="I31" s="4"/>
    </row>
    <row r="32" spans="1:115" x14ac:dyDescent="0.2">
      <c r="A32" s="6" t="s">
        <v>23</v>
      </c>
      <c r="B32" s="6" t="s">
        <v>57</v>
      </c>
      <c r="C32" s="6" t="s">
        <v>79</v>
      </c>
      <c r="D32" s="6" t="s">
        <v>80</v>
      </c>
      <c r="E32" s="6" t="s">
        <v>81</v>
      </c>
      <c r="F32" s="6" t="s">
        <v>82</v>
      </c>
      <c r="G32" s="6" t="s">
        <v>83</v>
      </c>
      <c r="H32" s="6" t="s">
        <v>116</v>
      </c>
      <c r="I32" s="5" t="s">
        <v>58</v>
      </c>
      <c r="J32" t="s">
        <v>51</v>
      </c>
      <c r="K32" s="1" t="s">
        <v>1</v>
      </c>
      <c r="L32" s="1" t="s">
        <v>2</v>
      </c>
      <c r="M32" s="1" t="s">
        <v>3</v>
      </c>
      <c r="N32" s="1" t="s">
        <v>4</v>
      </c>
      <c r="O32" s="1" t="s">
        <v>5</v>
      </c>
      <c r="P32" s="1" t="s">
        <v>6</v>
      </c>
      <c r="Q32" s="1" t="s">
        <v>7</v>
      </c>
      <c r="R32" s="1" t="s">
        <v>8</v>
      </c>
      <c r="S32" s="1" t="s">
        <v>9</v>
      </c>
      <c r="T32" s="1" t="s">
        <v>10</v>
      </c>
      <c r="U32" s="1" t="s">
        <v>11</v>
      </c>
      <c r="V32" s="1" t="s">
        <v>12</v>
      </c>
      <c r="W32" s="1" t="s">
        <v>13</v>
      </c>
      <c r="X32" s="1" t="s">
        <v>14</v>
      </c>
      <c r="Y32" s="1" t="s">
        <v>15</v>
      </c>
      <c r="Z32" s="1" t="s">
        <v>16</v>
      </c>
      <c r="AA32" s="1" t="s">
        <v>17</v>
      </c>
      <c r="AB32" s="1" t="s">
        <v>18</v>
      </c>
      <c r="AC32" s="1" t="s">
        <v>19</v>
      </c>
      <c r="AD32" s="1" t="s">
        <v>20</v>
      </c>
      <c r="AE32" s="1" t="s">
        <v>21</v>
      </c>
      <c r="AF32" s="1" t="s">
        <v>22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32" x14ac:dyDescent="0.2">
      <c r="A33" s="2">
        <f t="shared" ref="A33" si="3">100*B33/J33</f>
        <v>84.21052631578948</v>
      </c>
      <c r="B33" s="10">
        <f>COUNTIFS(K33:AE33,"&gt;=50")</f>
        <v>16</v>
      </c>
      <c r="C33" s="10" t="s">
        <v>78</v>
      </c>
      <c r="D33" s="10" t="s">
        <v>78</v>
      </c>
      <c r="E33" s="5" t="s">
        <v>78</v>
      </c>
      <c r="F33" s="10" t="s">
        <v>78</v>
      </c>
      <c r="G33" s="5" t="s">
        <v>78</v>
      </c>
      <c r="H33" s="5" t="s">
        <v>78</v>
      </c>
      <c r="I33" s="9" t="s">
        <v>34</v>
      </c>
      <c r="J33" s="1">
        <v>19</v>
      </c>
      <c r="K33">
        <v>0</v>
      </c>
      <c r="L33">
        <v>49</v>
      </c>
      <c r="M33">
        <v>0</v>
      </c>
      <c r="N33">
        <v>80</v>
      </c>
      <c r="O33">
        <v>95</v>
      </c>
      <c r="P33">
        <v>45</v>
      </c>
      <c r="Q33">
        <v>100</v>
      </c>
      <c r="R33">
        <v>70</v>
      </c>
      <c r="S33">
        <v>81</v>
      </c>
      <c r="T33">
        <v>70</v>
      </c>
      <c r="U33">
        <v>50</v>
      </c>
      <c r="V33">
        <v>50</v>
      </c>
      <c r="W33">
        <v>9</v>
      </c>
      <c r="X33">
        <v>56</v>
      </c>
      <c r="Y33">
        <v>85</v>
      </c>
      <c r="Z33">
        <v>61</v>
      </c>
      <c r="AA33">
        <v>65</v>
      </c>
      <c r="AB33">
        <v>50</v>
      </c>
      <c r="AC33">
        <v>50</v>
      </c>
      <c r="AD33">
        <v>60</v>
      </c>
      <c r="AE33">
        <v>56</v>
      </c>
      <c r="AF33">
        <v>85</v>
      </c>
    </row>
    <row r="34" spans="1:32" x14ac:dyDescent="0.2">
      <c r="A34" s="2"/>
      <c r="B34" s="10"/>
      <c r="C34" s="10"/>
      <c r="D34" s="10"/>
      <c r="E34" s="5"/>
      <c r="F34" s="10"/>
      <c r="G34" s="5"/>
      <c r="H34" s="5"/>
      <c r="I34" s="9"/>
      <c r="J34" s="1"/>
      <c r="M34" s="10"/>
    </row>
    <row r="35" spans="1:32" x14ac:dyDescent="0.2">
      <c r="A35" s="2"/>
      <c r="B35" s="10"/>
      <c r="C35" s="10"/>
      <c r="D35" s="10"/>
      <c r="E35" s="10"/>
      <c r="F35" s="5"/>
      <c r="G35" s="5"/>
      <c r="H35" s="5"/>
      <c r="I35" s="9"/>
      <c r="J35" s="5"/>
      <c r="K35" s="5"/>
    </row>
    <row r="36" spans="1:32" x14ac:dyDescent="0.2">
      <c r="B36" s="47"/>
      <c r="C36" s="10"/>
      <c r="D36" s="10"/>
      <c r="E36" s="10"/>
      <c r="F36" s="5"/>
      <c r="G36" s="5"/>
      <c r="H36" s="5"/>
    </row>
    <row r="37" spans="1:32" x14ac:dyDescent="0.2">
      <c r="B37" s="47"/>
      <c r="C37" s="5"/>
      <c r="D37" s="5"/>
      <c r="E37" s="10"/>
      <c r="F37" s="10"/>
      <c r="G37" s="5"/>
      <c r="H37" s="5"/>
    </row>
    <row r="38" spans="1:32" x14ac:dyDescent="0.2">
      <c r="B38" s="47"/>
      <c r="C38" s="10"/>
      <c r="D38" s="10"/>
      <c r="E38" s="5"/>
      <c r="F38" s="10"/>
      <c r="G38" s="5"/>
      <c r="H38" s="5"/>
      <c r="I38" s="10"/>
    </row>
    <row r="39" spans="1:32" x14ac:dyDescent="0.2">
      <c r="B39" s="47"/>
      <c r="C39" s="4"/>
      <c r="D39" s="4"/>
    </row>
    <row r="40" spans="1:32" x14ac:dyDescent="0.2">
      <c r="B40" s="47"/>
      <c r="C40" s="4"/>
      <c r="D40" s="4"/>
    </row>
    <row r="41" spans="1:32" x14ac:dyDescent="0.2">
      <c r="B41" s="47"/>
      <c r="C41" s="4"/>
      <c r="D41" s="4"/>
    </row>
    <row r="42" spans="1:32" x14ac:dyDescent="0.2">
      <c r="B42" s="47"/>
    </row>
    <row r="43" spans="1:32" x14ac:dyDescent="0.2">
      <c r="B43" s="47"/>
    </row>
    <row r="44" spans="1:32" x14ac:dyDescent="0.2">
      <c r="B44" s="47"/>
    </row>
    <row r="45" spans="1:32" x14ac:dyDescent="0.2">
      <c r="B45" s="47"/>
    </row>
    <row r="46" spans="1:32" x14ac:dyDescent="0.2">
      <c r="B46" s="47"/>
    </row>
    <row r="47" spans="1:32" x14ac:dyDescent="0.2">
      <c r="B47" s="47"/>
    </row>
    <row r="48" spans="1:32" x14ac:dyDescent="0.2">
      <c r="B48" s="47"/>
    </row>
    <row r="49" spans="2:2" x14ac:dyDescent="0.2">
      <c r="B49" s="47"/>
    </row>
    <row r="50" spans="2:2" x14ac:dyDescent="0.2">
      <c r="B50" s="47"/>
    </row>
    <row r="51" spans="2:2" x14ac:dyDescent="0.2">
      <c r="B51" s="5"/>
    </row>
  </sheetData>
  <mergeCells count="1">
    <mergeCell ref="A31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K41"/>
  <sheetViews>
    <sheetView zoomScale="80" zoomScaleNormal="80" workbookViewId="0">
      <selection activeCell="K6" sqref="K6"/>
    </sheetView>
  </sheetViews>
  <sheetFormatPr defaultRowHeight="12.75" x14ac:dyDescent="0.2"/>
  <cols>
    <col min="1" max="1" width="12.42578125" bestFit="1" customWidth="1"/>
    <col min="2" max="2" width="20.28515625" bestFit="1" customWidth="1"/>
    <col min="3" max="3" width="11.42578125" customWidth="1"/>
    <col min="4" max="4" width="12.28515625" bestFit="1" customWidth="1"/>
    <col min="5" max="5" width="11" style="2" bestFit="1" customWidth="1"/>
    <col min="6" max="6" width="11.42578125" bestFit="1" customWidth="1"/>
    <col min="7" max="7" width="11" bestFit="1" customWidth="1"/>
    <col min="8" max="8" width="11" customWidth="1"/>
    <col min="9" max="9" width="12.28515625" bestFit="1" customWidth="1"/>
    <col min="11" max="11" width="11.42578125" bestFit="1" customWidth="1"/>
  </cols>
  <sheetData>
    <row r="2" spans="1:115" x14ac:dyDescent="0.2">
      <c r="A2" s="7" t="s">
        <v>56</v>
      </c>
      <c r="B2" s="4"/>
      <c r="C2" s="4"/>
      <c r="D2" s="11"/>
      <c r="F2" s="4"/>
      <c r="G2" s="4"/>
      <c r="H2" s="4"/>
      <c r="I2" s="4"/>
      <c r="J2" s="4"/>
    </row>
    <row r="3" spans="1:115" x14ac:dyDescent="0.2">
      <c r="B3" s="8"/>
      <c r="C3" s="4"/>
    </row>
    <row r="4" spans="1:115" ht="38.25" x14ac:dyDescent="0.2">
      <c r="A4" s="17" t="s">
        <v>41</v>
      </c>
      <c r="C4" s="35" t="s">
        <v>76</v>
      </c>
      <c r="D4" s="3">
        <v>20</v>
      </c>
    </row>
    <row r="5" spans="1:115" s="1" customFormat="1" x14ac:dyDescent="0.2">
      <c r="A5" s="6" t="s">
        <v>23</v>
      </c>
      <c r="B5" s="6" t="s">
        <v>57</v>
      </c>
      <c r="C5" s="6" t="s">
        <v>79</v>
      </c>
      <c r="D5" s="6" t="s">
        <v>80</v>
      </c>
      <c r="E5" s="6" t="s">
        <v>81</v>
      </c>
      <c r="F5" s="6" t="s">
        <v>82</v>
      </c>
      <c r="G5" s="6" t="s">
        <v>83</v>
      </c>
      <c r="H5" s="6" t="s">
        <v>116</v>
      </c>
      <c r="I5" s="5" t="s">
        <v>0</v>
      </c>
      <c r="J5" s="2" t="s">
        <v>77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  <c r="AA5" s="1" t="s">
        <v>17</v>
      </c>
      <c r="AB5" s="1" t="s">
        <v>18</v>
      </c>
      <c r="AC5" s="1" t="s">
        <v>19</v>
      </c>
      <c r="AD5" s="1" t="s">
        <v>20</v>
      </c>
      <c r="AE5" s="1" t="s">
        <v>21</v>
      </c>
      <c r="AF5" s="1" t="s">
        <v>22</v>
      </c>
    </row>
    <row r="6" spans="1:115" x14ac:dyDescent="0.2">
      <c r="A6" s="2">
        <f>100*B6/$D$4</f>
        <v>45</v>
      </c>
      <c r="B6" s="5">
        <f>COUNTIFS(K6:AF6,"=1")</f>
        <v>9</v>
      </c>
      <c r="C6" s="5"/>
      <c r="D6" s="5"/>
      <c r="E6" s="5"/>
      <c r="F6" s="5" t="s">
        <v>78</v>
      </c>
      <c r="G6" s="19" t="s">
        <v>78</v>
      </c>
      <c r="H6" s="19"/>
      <c r="I6" s="9" t="s">
        <v>32</v>
      </c>
      <c r="J6" s="2">
        <f>AVERAGE('not girişi'!J6:AE6)</f>
        <v>19.105263157894736</v>
      </c>
      <c r="L6">
        <f>IF('not girişi'!K6&gt;'not girişi ortalama'!$J6,1,0)</f>
        <v>0</v>
      </c>
      <c r="N6">
        <f>IF('not girişi'!M6&gt;'not girişi ortalama'!$J6,1,0)</f>
        <v>1</v>
      </c>
      <c r="O6">
        <f>IF('not girişi'!N6&gt;'not girişi ortalama'!$J6,1,0)</f>
        <v>1</v>
      </c>
      <c r="P6">
        <f>IF('not girişi'!O6&gt;'not girişi ortalama'!$J6,1,0)</f>
        <v>0</v>
      </c>
      <c r="Q6">
        <f>IF('not girişi'!P6&gt;'not girişi ortalama'!$J6,1,0)</f>
        <v>1</v>
      </c>
      <c r="R6">
        <f>IF('not girişi'!Q6&gt;'not girişi ortalama'!$J6,1,0)</f>
        <v>1</v>
      </c>
      <c r="S6">
        <f>IF('not girişi'!R6&gt;'not girişi ortalama'!$J6,1,0)</f>
        <v>1</v>
      </c>
      <c r="T6">
        <f>IF('not girişi'!S6&gt;'not girişi ortalama'!$J6,1,0)</f>
        <v>0</v>
      </c>
      <c r="U6">
        <f>IF('not girişi'!T6&gt;'not girişi ortalama'!$J6,1,0)</f>
        <v>0</v>
      </c>
      <c r="V6">
        <f>IF('not girişi'!U6&gt;'not girişi ortalama'!$J6,1,0)</f>
        <v>0</v>
      </c>
      <c r="X6">
        <f>IF('not girişi'!W6&gt;'not girişi ortalama'!$J6,1,0)</f>
        <v>0</v>
      </c>
      <c r="Y6">
        <f>IF('not girişi'!X6&gt;'not girişi ortalama'!$J6,1,0)</f>
        <v>1</v>
      </c>
      <c r="Z6">
        <f>IF('not girişi'!Y6&gt;'not girişi ortalama'!$J6,1,0)</f>
        <v>0</v>
      </c>
      <c r="AA6">
        <f>IF('not girişi'!Z6&gt;'not girişi ortalama'!$J6,1,0)</f>
        <v>1</v>
      </c>
      <c r="AB6">
        <f>IF('not girişi'!AA6&gt;'not girişi ortalama'!$J6,1,0)</f>
        <v>1</v>
      </c>
      <c r="AC6">
        <f>IF('not girişi'!AB6&gt;'not girişi ortalama'!$J6,1,0)</f>
        <v>0</v>
      </c>
      <c r="AD6">
        <f>IF('not girişi'!AC6&gt;'not girişi ortalama'!$J6,1,0)</f>
        <v>0</v>
      </c>
      <c r="AE6">
        <f>IF('not girişi'!AD6&gt;'not girişi ortalama'!$J6,1,0)</f>
        <v>1</v>
      </c>
      <c r="AF6">
        <f>IF('not girişi'!AE6&gt;'not girişi ortalama'!$J6,1,0)</f>
        <v>0</v>
      </c>
    </row>
    <row r="7" spans="1:115" s="4" customFormat="1" x14ac:dyDescent="0.2">
      <c r="A7" s="20">
        <f>100*B7/$D$4</f>
        <v>40</v>
      </c>
      <c r="B7" s="5">
        <f>COUNTIFS(K7:AF7,"=1")</f>
        <v>8</v>
      </c>
      <c r="C7" s="5" t="s">
        <v>78</v>
      </c>
      <c r="D7" s="5" t="s">
        <v>78</v>
      </c>
      <c r="E7" s="5" t="s">
        <v>78</v>
      </c>
      <c r="F7" s="5"/>
      <c r="G7" s="5"/>
      <c r="H7" s="5"/>
      <c r="I7" s="9" t="s">
        <v>33</v>
      </c>
      <c r="J7" s="2">
        <f>AVERAGE('not girişi'!J7:AE7)</f>
        <v>11.631578947368421</v>
      </c>
      <c r="L7" s="4">
        <f>IF('not girişi'!K7&gt;'not girişi ortalama'!$J7,1,0)</f>
        <v>0</v>
      </c>
      <c r="N7" s="4">
        <f>IF('not girişi'!M7&gt;'not girişi ortalama'!$J7,1,0)</f>
        <v>1</v>
      </c>
      <c r="O7" s="4">
        <f>IF('not girişi'!N7&gt;'not girişi ortalama'!$J7,1,0)</f>
        <v>1</v>
      </c>
      <c r="P7" s="4">
        <f>IF('not girişi'!O7&gt;'not girişi ortalama'!$J7,1,0)</f>
        <v>0</v>
      </c>
      <c r="Q7" s="4">
        <f>IF('not girişi'!P7&gt;'not girişi ortalama'!$J7,1,0)</f>
        <v>1</v>
      </c>
      <c r="R7" s="4">
        <f>IF('not girişi'!Q7&gt;'not girişi ortalama'!$J7,1,0)</f>
        <v>1</v>
      </c>
      <c r="S7" s="4">
        <f>IF('not girişi'!R7&gt;'not girişi ortalama'!$J7,1,0)</f>
        <v>0</v>
      </c>
      <c r="T7" s="4">
        <f>IF('not girişi'!S7&gt;'not girişi ortalama'!$J7,1,0)</f>
        <v>1</v>
      </c>
      <c r="U7" s="4">
        <f>IF('not girişi'!T7&gt;'not girişi ortalama'!$J7,1,0)</f>
        <v>0</v>
      </c>
      <c r="V7" s="4">
        <f>IF('not girişi'!U7&gt;'not girişi ortalama'!$J7,1,0)</f>
        <v>0</v>
      </c>
      <c r="X7" s="4">
        <f>IF('not girişi'!W7&gt;'not girişi ortalama'!$J7,1,0)</f>
        <v>1</v>
      </c>
      <c r="Y7" s="4">
        <f>IF('not girişi'!X7&gt;'not girişi ortalama'!$J7,1,0)</f>
        <v>1</v>
      </c>
      <c r="Z7" s="4">
        <f>IF('not girişi'!Y7&gt;'not girişi ortalama'!$J7,1,0)</f>
        <v>0</v>
      </c>
      <c r="AA7" s="4">
        <f>IF('not girişi'!Z7&gt;'not girişi ortalama'!$J7,1,0)</f>
        <v>1</v>
      </c>
      <c r="AB7" s="4">
        <f>IF('not girişi'!AA7&gt;'not girişi ortalama'!$J7,1,0)</f>
        <v>0</v>
      </c>
      <c r="AC7" s="4">
        <f>IF('not girişi'!AB7&gt;'not girişi ortalama'!$J7,1,0)</f>
        <v>0</v>
      </c>
      <c r="AD7" s="4">
        <f>IF('not girişi'!AC7&gt;'not girişi ortalama'!$J7,1,0)</f>
        <v>0</v>
      </c>
      <c r="AE7" s="4">
        <f>IF('not girişi'!AD7&gt;'not girişi ortalama'!$J7,1,0)</f>
        <v>0</v>
      </c>
      <c r="AF7" s="4">
        <f>IF('not girişi'!AE7&gt;'not girişi ortalama'!$J7,1,0)</f>
        <v>0</v>
      </c>
    </row>
    <row r="8" spans="1:115" ht="13.5" customHeight="1" x14ac:dyDescent="0.2">
      <c r="A8" s="2">
        <f>100*B8/$D$4</f>
        <v>45</v>
      </c>
      <c r="B8" s="1">
        <f>COUNTIFS(K8:AF8,"=1")</f>
        <v>9</v>
      </c>
      <c r="C8" s="5"/>
      <c r="D8" s="5"/>
      <c r="E8" s="5"/>
      <c r="F8" s="5"/>
      <c r="G8" s="5"/>
      <c r="H8" s="5" t="s">
        <v>78</v>
      </c>
      <c r="I8" s="9" t="s">
        <v>31</v>
      </c>
      <c r="J8" s="2">
        <f>AVERAGE('not girişi'!J8:AE8)</f>
        <v>17.315789473684209</v>
      </c>
      <c r="L8">
        <f>IF('not girişi'!K8&gt;'not girişi ortalama'!$J8,1,0)</f>
        <v>0</v>
      </c>
      <c r="N8">
        <f>IF('not girişi'!M8&gt;'not girişi ortalama'!$J8,1,0)</f>
        <v>1</v>
      </c>
      <c r="O8">
        <f>IF('not girişi'!N8&gt;'not girişi ortalama'!$J8,1,0)</f>
        <v>0</v>
      </c>
      <c r="P8">
        <f>IF('not girişi'!O8&gt;'not girişi ortalama'!$J8,1,0)</f>
        <v>0</v>
      </c>
      <c r="Q8">
        <f>IF('not girişi'!P8&gt;'not girişi ortalama'!$J8,1,0)</f>
        <v>1</v>
      </c>
      <c r="R8">
        <f>IF('not girişi'!Q8&gt;'not girişi ortalama'!$J8,1,0)</f>
        <v>1</v>
      </c>
      <c r="S8">
        <f>IF('not girişi'!R8&gt;'not girişi ortalama'!$J8,1,0)</f>
        <v>1</v>
      </c>
      <c r="T8">
        <f>IF('not girişi'!S8&gt;'not girişi ortalama'!$J8,1,0)</f>
        <v>1</v>
      </c>
      <c r="U8">
        <f>IF('not girişi'!T8&gt;'not girişi ortalama'!$J8,1,0)</f>
        <v>1</v>
      </c>
      <c r="V8">
        <f>IF('not girişi'!U8&gt;'not girişi ortalama'!$J8,1,0)</f>
        <v>0</v>
      </c>
      <c r="X8">
        <f>IF('not girişi'!W8&gt;'not girişi ortalama'!$J8,1,0)</f>
        <v>0</v>
      </c>
      <c r="Y8">
        <f>IF('not girişi'!X8&gt;'not girişi ortalama'!$J8,1,0)</f>
        <v>1</v>
      </c>
      <c r="Z8">
        <f>IF('not girişi'!Y8&gt;'not girişi ortalama'!$J8,1,0)</f>
        <v>0</v>
      </c>
      <c r="AA8">
        <f>IF('not girişi'!Z8&gt;'not girişi ortalama'!$J8,1,0)</f>
        <v>1</v>
      </c>
      <c r="AB8">
        <f>IF('not girişi'!AA8&gt;'not girişi ortalama'!$J8,1,0)</f>
        <v>0</v>
      </c>
      <c r="AC8">
        <f>IF('not girişi'!AB8&gt;'not girişi ortalama'!$J8,1,0)</f>
        <v>0</v>
      </c>
      <c r="AD8">
        <f>IF('not girişi'!AC8&gt;'not girişi ortalama'!$J8,1,0)</f>
        <v>0</v>
      </c>
      <c r="AE8">
        <f>IF('not girişi'!AD8&gt;'not girişi ortalama'!$J8,1,0)</f>
        <v>0</v>
      </c>
      <c r="AF8">
        <f>IF('not girişi'!AE8&gt;'not girişi ortalama'!$J8,1,0)</f>
        <v>1</v>
      </c>
    </row>
    <row r="9" spans="1:115" x14ac:dyDescent="0.2">
      <c r="C9" s="4"/>
      <c r="D9" s="9"/>
    </row>
    <row r="10" spans="1:115" ht="38.25" x14ac:dyDescent="0.2">
      <c r="A10" s="17" t="s">
        <v>95</v>
      </c>
      <c r="C10" s="35" t="s">
        <v>76</v>
      </c>
      <c r="D10" s="3">
        <v>19</v>
      </c>
      <c r="DH10" s="2"/>
    </row>
    <row r="11" spans="1:115" x14ac:dyDescent="0.2">
      <c r="A11" s="6" t="s">
        <v>23</v>
      </c>
      <c r="B11" s="6" t="s">
        <v>57</v>
      </c>
      <c r="C11" s="6" t="s">
        <v>79</v>
      </c>
      <c r="D11" s="6" t="s">
        <v>80</v>
      </c>
      <c r="E11" s="6" t="s">
        <v>81</v>
      </c>
      <c r="F11" s="6" t="s">
        <v>82</v>
      </c>
      <c r="G11" s="6" t="s">
        <v>83</v>
      </c>
      <c r="H11" s="6" t="s">
        <v>116</v>
      </c>
      <c r="I11" s="5" t="s">
        <v>0</v>
      </c>
      <c r="J11" s="2" t="s">
        <v>77</v>
      </c>
      <c r="K11" s="1" t="s">
        <v>1</v>
      </c>
      <c r="L11" s="1" t="s">
        <v>2</v>
      </c>
      <c r="M11" s="1" t="s">
        <v>3</v>
      </c>
      <c r="N11" s="1" t="s">
        <v>4</v>
      </c>
      <c r="O11" s="1" t="s">
        <v>5</v>
      </c>
      <c r="P11" s="1" t="s">
        <v>6</v>
      </c>
      <c r="Q11" s="1" t="s">
        <v>7</v>
      </c>
      <c r="R11" s="1" t="s">
        <v>8</v>
      </c>
      <c r="S11" s="1" t="s">
        <v>9</v>
      </c>
      <c r="T11" s="1" t="s">
        <v>10</v>
      </c>
      <c r="U11" s="1" t="s">
        <v>11</v>
      </c>
      <c r="V11" s="1" t="s">
        <v>12</v>
      </c>
      <c r="W11" s="1" t="s">
        <v>13</v>
      </c>
      <c r="X11" s="1" t="s">
        <v>14</v>
      </c>
      <c r="Y11" s="1" t="s">
        <v>15</v>
      </c>
      <c r="Z11" s="1" t="s">
        <v>16</v>
      </c>
      <c r="AA11" s="1" t="s">
        <v>17</v>
      </c>
      <c r="AB11" s="1" t="s">
        <v>18</v>
      </c>
      <c r="AC11" s="1" t="s">
        <v>19</v>
      </c>
      <c r="AD11" s="1" t="s">
        <v>20</v>
      </c>
      <c r="AE11" s="1" t="s">
        <v>21</v>
      </c>
      <c r="AF11" s="1" t="s">
        <v>22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x14ac:dyDescent="0.2">
      <c r="A12" s="2">
        <f>100*B12/$D$10</f>
        <v>47.368421052631582</v>
      </c>
      <c r="B12" s="1">
        <f>COUNTIFS(K12:AF12,"&gt;=1")</f>
        <v>9</v>
      </c>
      <c r="C12" s="1" t="s">
        <v>78</v>
      </c>
      <c r="D12" s="1" t="s">
        <v>78</v>
      </c>
      <c r="E12" s="5"/>
      <c r="F12" s="5"/>
      <c r="G12" s="9"/>
      <c r="H12" s="9"/>
      <c r="I12" s="9" t="s">
        <v>24</v>
      </c>
      <c r="J12" s="2">
        <f>AVERAGE('not girişi'!J12:AE12)</f>
        <v>5.75</v>
      </c>
      <c r="L12">
        <f>IF('not girişi'!K12&gt;'not girişi ortalama'!$J12,1,0)</f>
        <v>0</v>
      </c>
      <c r="N12">
        <f>IF('not girişi'!M12&gt;'not girişi ortalama'!$J12,1,0)</f>
        <v>1</v>
      </c>
      <c r="O12">
        <f>IF('not girişi'!N12&gt;'not girişi ortalama'!$J12,1,0)</f>
        <v>0</v>
      </c>
      <c r="P12">
        <f>IF('not girişi'!O12&gt;'not girişi ortalama'!$J12,1,0)</f>
        <v>0</v>
      </c>
      <c r="Q12">
        <f>IF('not girişi'!P12&gt;'not girişi ortalama'!$J12,1,0)</f>
        <v>1</v>
      </c>
      <c r="R12">
        <f>IF('not girişi'!Q12&gt;'not girişi ortalama'!$J12,1,0)</f>
        <v>1</v>
      </c>
      <c r="S12">
        <f>IF('not girişi'!R12&gt;'not girişi ortalama'!$J12,1,0)</f>
        <v>1</v>
      </c>
      <c r="T12">
        <f>IF('not girişi'!S12&gt;'not girişi ortalama'!$J12,1,0)</f>
        <v>1</v>
      </c>
      <c r="U12">
        <f>IF('not girişi'!T12&gt;'not girişi ortalama'!$J12,1,0)</f>
        <v>1</v>
      </c>
      <c r="V12">
        <f>IF('not girişi'!U12&gt;'not girişi ortalama'!$J12,1,0)</f>
        <v>0</v>
      </c>
      <c r="W12">
        <f>IF('not girişi'!V12&gt;'not girişi ortalama'!$J12,1,0)</f>
        <v>0</v>
      </c>
      <c r="X12">
        <f>IF('not girişi'!W12&gt;'not girişi ortalama'!$J12,1,0)</f>
        <v>1</v>
      </c>
      <c r="Y12">
        <f>IF('not girişi'!X12&gt;'not girişi ortalama'!$J12,1,0)</f>
        <v>1</v>
      </c>
      <c r="Z12">
        <f>IF('not girişi'!Y12&gt;'not girişi ortalama'!$J12,1,0)</f>
        <v>0</v>
      </c>
      <c r="AA12">
        <f>IF('not girişi'!Z12&gt;'not girişi ortalama'!$J12,1,0)</f>
        <v>0</v>
      </c>
      <c r="AB12">
        <f>IF('not girişi'!AA12&gt;'not girişi ortalama'!$J12,1,0)</f>
        <v>0</v>
      </c>
      <c r="AC12">
        <f>IF('not girişi'!AB12&gt;'not girişi ortalama'!$J12,1,0)</f>
        <v>0</v>
      </c>
      <c r="AD12">
        <f>IF('not girişi'!AC12&gt;'not girişi ortalama'!$J12,1,0)</f>
        <v>0</v>
      </c>
      <c r="AE12">
        <f>IF('not girişi'!AD12&gt;'not girişi ortalama'!$J12,1,0)</f>
        <v>0</v>
      </c>
      <c r="AF12">
        <f>IF('not girişi'!AE12&gt;'not girişi ortalama'!$J12,1,0)</f>
        <v>1</v>
      </c>
    </row>
    <row r="13" spans="1:115" x14ac:dyDescent="0.2">
      <c r="A13" s="2">
        <f>100*B13/$D$10</f>
        <v>26.315789473684209</v>
      </c>
      <c r="B13" s="1">
        <f t="shared" ref="B13:B14" si="0">COUNTIFS(K13:AF13,"&gt;=1")</f>
        <v>5</v>
      </c>
      <c r="C13" s="1"/>
      <c r="D13" s="1" t="s">
        <v>78</v>
      </c>
      <c r="E13" s="5" t="s">
        <v>78</v>
      </c>
      <c r="F13" s="5"/>
      <c r="G13" s="9"/>
      <c r="H13" s="9"/>
      <c r="I13" s="9" t="s">
        <v>30</v>
      </c>
      <c r="J13" s="2">
        <f>AVERAGE('not girişi'!J13:AE13)</f>
        <v>10.1</v>
      </c>
      <c r="L13">
        <f>IF('not girişi'!K13&gt;'not girişi ortalama'!$J13,1,0)</f>
        <v>0</v>
      </c>
      <c r="N13">
        <f>IF('not girişi'!M13&gt;'not girişi ortalama'!$J13,1,0)</f>
        <v>0</v>
      </c>
      <c r="O13">
        <f>IF('not girişi'!N13&gt;'not girişi ortalama'!$J13,1,0)</f>
        <v>1</v>
      </c>
      <c r="P13">
        <f>IF('not girişi'!O13&gt;'not girişi ortalama'!$J13,1,0)</f>
        <v>0</v>
      </c>
      <c r="Q13">
        <f>IF('not girişi'!P13&gt;'not girişi ortalama'!$J13,1,0)</f>
        <v>1</v>
      </c>
      <c r="R13">
        <f>IF('not girişi'!Q13&gt;'not girişi ortalama'!$J13,1,0)</f>
        <v>0</v>
      </c>
      <c r="S13">
        <f>IF('not girişi'!R13&gt;'not girişi ortalama'!$J13,1,0)</f>
        <v>0</v>
      </c>
      <c r="T13">
        <f>IF('not girişi'!S13&gt;'not girişi ortalama'!$J13,1,0)</f>
        <v>0</v>
      </c>
      <c r="U13">
        <f>IF('not girişi'!T13&gt;'not girişi ortalama'!$J13,1,0)</f>
        <v>0</v>
      </c>
      <c r="V13">
        <f>IF('not girişi'!U13&gt;'not girişi ortalama'!$J13,1,0)</f>
        <v>0</v>
      </c>
      <c r="W13">
        <f>IF('not girişi'!V13&gt;'not girişi ortalama'!$J13,1,0)</f>
        <v>0</v>
      </c>
      <c r="X13">
        <f>IF('not girişi'!W13&gt;'not girişi ortalama'!$J13,1,0)</f>
        <v>0</v>
      </c>
      <c r="Y13">
        <f>IF('not girişi'!X13&gt;'not girişi ortalama'!$J13,1,0)</f>
        <v>1</v>
      </c>
      <c r="Z13">
        <f>IF('not girişi'!Y13&gt;'not girişi ortalama'!$J13,1,0)</f>
        <v>0</v>
      </c>
      <c r="AA13">
        <f>IF('not girişi'!Z13&gt;'not girişi ortalama'!$J13,1,0)</f>
        <v>0</v>
      </c>
      <c r="AB13">
        <f>IF('not girişi'!AA13&gt;'not girişi ortalama'!$J13,1,0)</f>
        <v>0</v>
      </c>
      <c r="AC13">
        <f>IF('not girişi'!AB13&gt;'not girişi ortalama'!$J13,1,0)</f>
        <v>1</v>
      </c>
      <c r="AD13">
        <f>IF('not girişi'!AC13&gt;'not girişi ortalama'!$J13,1,0)</f>
        <v>0</v>
      </c>
      <c r="AE13">
        <f>IF('not girişi'!AD13&gt;'not girişi ortalama'!$J13,1,0)</f>
        <v>0</v>
      </c>
      <c r="AF13">
        <f>IF('not girişi'!AE13&gt;'not girişi ortalama'!$J13,1,0)</f>
        <v>1</v>
      </c>
    </row>
    <row r="14" spans="1:115" x14ac:dyDescent="0.2">
      <c r="A14" s="2">
        <f>100*B14/$D$10</f>
        <v>47.368421052631582</v>
      </c>
      <c r="B14" s="1">
        <f t="shared" si="0"/>
        <v>9</v>
      </c>
      <c r="C14" s="1"/>
      <c r="D14" s="1" t="s">
        <v>78</v>
      </c>
      <c r="E14" s="1"/>
      <c r="F14" s="1"/>
      <c r="G14" s="9"/>
      <c r="H14" s="9"/>
      <c r="I14" s="9" t="s">
        <v>31</v>
      </c>
      <c r="J14" s="2">
        <f>AVERAGE('not girişi'!J14:AE14)</f>
        <v>18.95</v>
      </c>
      <c r="L14">
        <f>IF('not girişi'!K14&gt;'not girişi ortalama'!$J14,1,0)</f>
        <v>0</v>
      </c>
      <c r="N14">
        <f>IF('not girişi'!M14&gt;'not girişi ortalama'!$J14,1,0)</f>
        <v>1</v>
      </c>
      <c r="O14">
        <f>IF('not girişi'!N14&gt;'not girişi ortalama'!$J14,1,0)</f>
        <v>1</v>
      </c>
      <c r="P14">
        <f>IF('not girişi'!O14&gt;'not girişi ortalama'!$J14,1,0)</f>
        <v>0</v>
      </c>
      <c r="Q14">
        <f>IF('not girişi'!P14&gt;'not girişi ortalama'!$J14,1,0)</f>
        <v>1</v>
      </c>
      <c r="R14">
        <f>IF('not girişi'!Q14&gt;'not girişi ortalama'!$J14,1,0)</f>
        <v>0</v>
      </c>
      <c r="S14">
        <f>IF('not girişi'!R14&gt;'not girişi ortalama'!$J14,1,0)</f>
        <v>1</v>
      </c>
      <c r="T14">
        <f>IF('not girişi'!S14&gt;'not girişi ortalama'!$J14,1,0)</f>
        <v>0</v>
      </c>
      <c r="U14">
        <f>IF('not girişi'!T14&gt;'not girişi ortalama'!$J14,1,0)</f>
        <v>0</v>
      </c>
      <c r="V14">
        <f>IF('not girişi'!U14&gt;'not girişi ortalama'!$J14,1,0)</f>
        <v>0</v>
      </c>
      <c r="W14">
        <f>IF('not girişi'!V14&gt;'not girişi ortalama'!$J14,1,0)</f>
        <v>0</v>
      </c>
      <c r="X14">
        <f>IF('not girişi'!W14&gt;'not girişi ortalama'!$J14,1,0)</f>
        <v>1</v>
      </c>
      <c r="Y14">
        <f>IF('not girişi'!X14&gt;'not girişi ortalama'!$J14,1,0)</f>
        <v>1</v>
      </c>
      <c r="Z14">
        <f>IF('not girişi'!Y14&gt;'not girişi ortalama'!$J14,1,0)</f>
        <v>1</v>
      </c>
      <c r="AA14">
        <f>IF('not girişi'!Z14&gt;'not girişi ortalama'!$J14,1,0)</f>
        <v>0</v>
      </c>
      <c r="AB14">
        <f>IF('not girişi'!AA14&gt;'not girişi ortalama'!$J14,1,0)</f>
        <v>0</v>
      </c>
      <c r="AC14">
        <f>IF('not girişi'!AB14&gt;'not girişi ortalama'!$J14,1,0)</f>
        <v>0</v>
      </c>
      <c r="AD14">
        <f>IF('not girişi'!AC14&gt;'not girişi ortalama'!$J14,1,0)</f>
        <v>1</v>
      </c>
      <c r="AE14">
        <f>IF('not girişi'!AD14&gt;'not girişi ortalama'!$J14,1,0)</f>
        <v>0</v>
      </c>
      <c r="AF14">
        <f>IF('not girişi'!AE14&gt;'not girişi ortalama'!$J14,1,0)</f>
        <v>1</v>
      </c>
    </row>
    <row r="15" spans="1:115" x14ac:dyDescent="0.2">
      <c r="C15" s="4"/>
      <c r="D15" s="4"/>
    </row>
    <row r="16" spans="1:115" ht="38.25" x14ac:dyDescent="0.2">
      <c r="A16" s="17" t="s">
        <v>96</v>
      </c>
      <c r="C16" s="35" t="s">
        <v>76</v>
      </c>
      <c r="D16" s="3">
        <v>20</v>
      </c>
    </row>
    <row r="17" spans="1:115" x14ac:dyDescent="0.2">
      <c r="A17" s="6" t="s">
        <v>23</v>
      </c>
      <c r="B17" s="6" t="s">
        <v>57</v>
      </c>
      <c r="C17" s="6" t="s">
        <v>79</v>
      </c>
      <c r="D17" s="6" t="s">
        <v>80</v>
      </c>
      <c r="E17" s="6" t="s">
        <v>81</v>
      </c>
      <c r="F17" s="6" t="s">
        <v>82</v>
      </c>
      <c r="G17" s="6" t="s">
        <v>83</v>
      </c>
      <c r="H17" s="6" t="s">
        <v>116</v>
      </c>
      <c r="I17" s="5" t="s">
        <v>0</v>
      </c>
      <c r="J17" s="2" t="s">
        <v>77</v>
      </c>
      <c r="K17" s="1" t="s">
        <v>1</v>
      </c>
      <c r="L17" s="1" t="s">
        <v>2</v>
      </c>
      <c r="M17" s="1" t="s">
        <v>3</v>
      </c>
      <c r="N17" s="1" t="s">
        <v>4</v>
      </c>
      <c r="O17" s="1" t="s">
        <v>5</v>
      </c>
      <c r="P17" s="1" t="s">
        <v>6</v>
      </c>
      <c r="Q17" s="1" t="s">
        <v>7</v>
      </c>
      <c r="R17" s="1" t="s">
        <v>8</v>
      </c>
      <c r="S17" s="1" t="s">
        <v>9</v>
      </c>
      <c r="T17" s="1" t="s">
        <v>10</v>
      </c>
      <c r="U17" s="1" t="s">
        <v>11</v>
      </c>
      <c r="V17" s="1" t="s">
        <v>12</v>
      </c>
      <c r="W17" s="1" t="s">
        <v>13</v>
      </c>
      <c r="X17" s="1" t="s">
        <v>14</v>
      </c>
      <c r="Y17" s="1" t="s">
        <v>15</v>
      </c>
      <c r="Z17" s="1" t="s">
        <v>16</v>
      </c>
      <c r="AA17" s="1" t="s">
        <v>17</v>
      </c>
      <c r="AB17" s="1" t="s">
        <v>18</v>
      </c>
      <c r="AC17" s="1" t="s">
        <v>19</v>
      </c>
      <c r="AD17" s="1" t="s">
        <v>20</v>
      </c>
      <c r="AE17" s="1" t="s">
        <v>21</v>
      </c>
      <c r="AF17" s="1" t="s">
        <v>22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x14ac:dyDescent="0.2">
      <c r="A18" s="2">
        <f>100*B18/$D$16</f>
        <v>65</v>
      </c>
      <c r="B18" s="10">
        <f>COUNTIFS(K18:AF18,"&gt;=1")</f>
        <v>13</v>
      </c>
      <c r="C18" s="10" t="s">
        <v>78</v>
      </c>
      <c r="D18" s="10" t="s">
        <v>78</v>
      </c>
      <c r="E18" s="10"/>
      <c r="F18" s="5"/>
      <c r="G18" s="9"/>
      <c r="H18" s="9"/>
      <c r="I18" s="5" t="s">
        <v>24</v>
      </c>
      <c r="J18" s="2">
        <f>AVERAGE('not girişi'!J18:AE18)</f>
        <v>2.6</v>
      </c>
      <c r="L18">
        <f>IF('not girişi'!K18&gt;'not girişi ortalama'!$J18,1,0)</f>
        <v>1</v>
      </c>
      <c r="N18">
        <f>IF('not girişi'!M18&gt;'not girişi ortalama'!$J18,1,0)</f>
        <v>0</v>
      </c>
      <c r="O18">
        <f>IF('not girişi'!N18&gt;'not girişi ortalama'!$J18,1,0)</f>
        <v>1</v>
      </c>
      <c r="P18">
        <f>IF('not girişi'!O18&gt;'not girişi ortalama'!$J18,1,0)</f>
        <v>1</v>
      </c>
      <c r="Q18">
        <f>IF('not girişi'!P18&gt;'not girişi ortalama'!$J18,1,0)</f>
        <v>1</v>
      </c>
      <c r="R18">
        <f>IF('not girişi'!Q18&gt;'not girişi ortalama'!$J18,1,0)</f>
        <v>1</v>
      </c>
      <c r="S18">
        <f>IF('not girişi'!R18&gt;'not girişi ortalama'!$J18,1,0)</f>
        <v>1</v>
      </c>
      <c r="T18">
        <f>IF('not girişi'!S18&gt;'not girişi ortalama'!$J18,1,0)</f>
        <v>1</v>
      </c>
      <c r="U18">
        <f>IF('not girişi'!T18&gt;'not girişi ortalama'!$J18,1,0)</f>
        <v>0</v>
      </c>
      <c r="V18">
        <f>IF('not girişi'!U18&gt;'not girişi ortalama'!$J18,1,0)</f>
        <v>0</v>
      </c>
      <c r="W18">
        <f>IF('not girişi'!V18&gt;'not girişi ortalama'!$J18,1,0)</f>
        <v>0</v>
      </c>
      <c r="X18">
        <f>IF('not girişi'!W18&gt;'not girişi ortalama'!$J18,1,0)</f>
        <v>1</v>
      </c>
      <c r="Y18">
        <f>IF('not girişi'!X18&gt;'not girişi ortalama'!$J18,1,0)</f>
        <v>1</v>
      </c>
      <c r="Z18">
        <f>IF('not girişi'!Y18&gt;'not girişi ortalama'!$J18,1,0)</f>
        <v>0</v>
      </c>
      <c r="AA18">
        <f>IF('not girişi'!Z18&gt;'not girişi ortalama'!$J18,1,0)</f>
        <v>0</v>
      </c>
      <c r="AB18">
        <f>IF('not girişi'!AA18&gt;'not girişi ortalama'!$J18,1,0)</f>
        <v>1</v>
      </c>
      <c r="AC18">
        <f>IF('not girişi'!AB18&gt;'not girişi ortalama'!$J18,1,0)</f>
        <v>1</v>
      </c>
      <c r="AD18">
        <f>IF('not girişi'!AC18&gt;'not girişi ortalama'!$J18,1,0)</f>
        <v>0</v>
      </c>
      <c r="AE18">
        <f>IF('not girişi'!AD18&gt;'not girişi ortalama'!$J18,1,0)</f>
        <v>1</v>
      </c>
      <c r="AF18">
        <f>IF('not girişi'!AE18&gt;'not girişi ortalama'!$J18,1,0)</f>
        <v>1</v>
      </c>
    </row>
    <row r="19" spans="1:115" x14ac:dyDescent="0.2">
      <c r="A19" s="2">
        <f t="shared" ref="A19:A23" si="1">100*B19/$D$16</f>
        <v>55</v>
      </c>
      <c r="B19" s="10">
        <f t="shared" ref="B19:B29" si="2">COUNTIFS(K19:AF19,"&gt;=1")</f>
        <v>11</v>
      </c>
      <c r="C19" s="10" t="s">
        <v>78</v>
      </c>
      <c r="D19" s="10" t="s">
        <v>78</v>
      </c>
      <c r="E19" s="5"/>
      <c r="F19" s="5"/>
      <c r="G19" s="9"/>
      <c r="H19" s="9"/>
      <c r="I19" s="5" t="s">
        <v>25</v>
      </c>
      <c r="J19" s="2">
        <f>AVERAGE('not girişi'!J19:AE19)</f>
        <v>1.65</v>
      </c>
      <c r="L19">
        <f>IF('not girişi'!K19&gt;'not girişi ortalama'!$J19,1,0)</f>
        <v>1</v>
      </c>
      <c r="N19">
        <f>IF('not girişi'!M19&gt;'not girişi ortalama'!$J19,1,0)</f>
        <v>0</v>
      </c>
      <c r="O19">
        <f>IF('not girişi'!N19&gt;'not girişi ortalama'!$J19,1,0)</f>
        <v>1</v>
      </c>
      <c r="P19">
        <f>IF('not girişi'!O19&gt;'not girişi ortalama'!$J19,1,0)</f>
        <v>0</v>
      </c>
      <c r="Q19">
        <f>IF('not girişi'!P19&gt;'not girişi ortalama'!$J19,1,0)</f>
        <v>1</v>
      </c>
      <c r="R19">
        <f>IF('not girişi'!Q19&gt;'not girişi ortalama'!$J19,1,0)</f>
        <v>1</v>
      </c>
      <c r="S19">
        <f>IF('not girişi'!R19&gt;'not girişi ortalama'!$J19,1,0)</f>
        <v>0</v>
      </c>
      <c r="T19">
        <f>IF('not girişi'!S19&gt;'not girişi ortalama'!$J19,1,0)</f>
        <v>0</v>
      </c>
      <c r="U19">
        <f>IF('not girişi'!T19&gt;'not girişi ortalama'!$J19,1,0)</f>
        <v>0</v>
      </c>
      <c r="V19">
        <f>IF('not girişi'!U19&gt;'not girişi ortalama'!$J19,1,0)</f>
        <v>1</v>
      </c>
      <c r="W19">
        <f>IF('not girişi'!V19&gt;'not girişi ortalama'!$J19,1,0)</f>
        <v>0</v>
      </c>
      <c r="X19">
        <f>IF('not girişi'!W19&gt;'not girişi ortalama'!$J19,1,0)</f>
        <v>0</v>
      </c>
      <c r="Y19">
        <f>IF('not girişi'!X19&gt;'not girişi ortalama'!$J19,1,0)</f>
        <v>1</v>
      </c>
      <c r="Z19">
        <f>IF('not girişi'!Y19&gt;'not girişi ortalama'!$J19,1,0)</f>
        <v>1</v>
      </c>
      <c r="AA19">
        <f>IF('not girişi'!Z19&gt;'not girişi ortalama'!$J19,1,0)</f>
        <v>1</v>
      </c>
      <c r="AB19">
        <f>IF('not girişi'!AA19&gt;'not girişi ortalama'!$J19,1,0)</f>
        <v>1</v>
      </c>
      <c r="AC19">
        <f>IF('not girişi'!AB19&gt;'not girişi ortalama'!$J19,1,0)</f>
        <v>1</v>
      </c>
      <c r="AD19">
        <f>IF('not girişi'!AC19&gt;'not girişi ortalama'!$J19,1,0)</f>
        <v>0</v>
      </c>
      <c r="AE19">
        <f>IF('not girişi'!AD19&gt;'not girişi ortalama'!$J19,1,0)</f>
        <v>0</v>
      </c>
      <c r="AF19">
        <f>IF('not girişi'!AE19&gt;'not girişi ortalama'!$J19,1,0)</f>
        <v>1</v>
      </c>
    </row>
    <row r="20" spans="1:115" x14ac:dyDescent="0.2">
      <c r="A20" s="2">
        <f t="shared" si="1"/>
        <v>75</v>
      </c>
      <c r="B20" s="10">
        <f t="shared" si="2"/>
        <v>15</v>
      </c>
      <c r="C20" s="10" t="s">
        <v>78</v>
      </c>
      <c r="D20" s="10" t="s">
        <v>78</v>
      </c>
      <c r="E20" s="5"/>
      <c r="F20" s="10"/>
      <c r="G20" s="9"/>
      <c r="H20" s="9"/>
      <c r="I20" s="5" t="s">
        <v>26</v>
      </c>
      <c r="J20" s="2">
        <f>AVERAGE('not girişi'!J20:AE20)</f>
        <v>2.25</v>
      </c>
      <c r="L20">
        <f>IF('not girişi'!K20&gt;'not girişi ortalama'!$J20,1,0)</f>
        <v>1</v>
      </c>
      <c r="N20">
        <f>IF('not girişi'!M20&gt;'not girişi ortalama'!$J20,1,0)</f>
        <v>1</v>
      </c>
      <c r="O20">
        <f>IF('not girişi'!N20&gt;'not girişi ortalama'!$J20,1,0)</f>
        <v>1</v>
      </c>
      <c r="P20">
        <f>IF('not girişi'!O20&gt;'not girişi ortalama'!$J20,1,0)</f>
        <v>0</v>
      </c>
      <c r="Q20">
        <f>IF('not girişi'!P20&gt;'not girişi ortalama'!$J20,1,0)</f>
        <v>1</v>
      </c>
      <c r="R20">
        <f>IF('not girişi'!Q20&gt;'not girişi ortalama'!$J20,1,0)</f>
        <v>0</v>
      </c>
      <c r="S20">
        <f>IF('not girişi'!R20&gt;'not girişi ortalama'!$J20,1,0)</f>
        <v>1</v>
      </c>
      <c r="T20">
        <f>IF('not girişi'!S20&gt;'not girişi ortalama'!$J20,1,0)</f>
        <v>0</v>
      </c>
      <c r="U20">
        <f>IF('not girişi'!T20&gt;'not girişi ortalama'!$J20,1,0)</f>
        <v>1</v>
      </c>
      <c r="V20">
        <f>IF('not girişi'!U20&gt;'not girişi ortalama'!$J20,1,0)</f>
        <v>1</v>
      </c>
      <c r="W20">
        <f>IF('not girişi'!V20&gt;'not girişi ortalama'!$J20,1,0)</f>
        <v>1</v>
      </c>
      <c r="X20">
        <f>IF('not girişi'!W20&gt;'not girişi ortalama'!$J20,1,0)</f>
        <v>1</v>
      </c>
      <c r="Y20">
        <f>IF('not girişi'!X20&gt;'not girişi ortalama'!$J20,1,0)</f>
        <v>1</v>
      </c>
      <c r="Z20">
        <f>IF('not girişi'!Y20&gt;'not girişi ortalama'!$J20,1,0)</f>
        <v>1</v>
      </c>
      <c r="AA20">
        <f>IF('not girişi'!Z20&gt;'not girişi ortalama'!$J20,1,0)</f>
        <v>1</v>
      </c>
      <c r="AB20">
        <f>IF('not girişi'!AA20&gt;'not girişi ortalama'!$J20,1,0)</f>
        <v>0</v>
      </c>
      <c r="AC20">
        <f>IF('not girişi'!AB20&gt;'not girişi ortalama'!$J20,1,0)</f>
        <v>1</v>
      </c>
      <c r="AD20">
        <f>IF('not girişi'!AC20&gt;'not girişi ortalama'!$J20,1,0)</f>
        <v>0</v>
      </c>
      <c r="AE20">
        <f>IF('not girişi'!AD20&gt;'not girişi ortalama'!$J20,1,0)</f>
        <v>1</v>
      </c>
      <c r="AF20">
        <f>IF('not girişi'!AE20&gt;'not girişi ortalama'!$J20,1,0)</f>
        <v>1</v>
      </c>
    </row>
    <row r="21" spans="1:115" x14ac:dyDescent="0.2">
      <c r="A21" s="2">
        <f t="shared" si="1"/>
        <v>75</v>
      </c>
      <c r="B21" s="10">
        <f t="shared" si="2"/>
        <v>15</v>
      </c>
      <c r="C21" s="5" t="s">
        <v>78</v>
      </c>
      <c r="D21" s="10" t="s">
        <v>78</v>
      </c>
      <c r="E21" s="10"/>
      <c r="F21" s="10"/>
      <c r="G21" s="5"/>
      <c r="H21" s="5"/>
      <c r="I21" s="5" t="s">
        <v>27</v>
      </c>
      <c r="J21" s="2">
        <f>AVERAGE('not girişi'!J21:AE21)</f>
        <v>2.25</v>
      </c>
      <c r="L21">
        <f>IF('not girişi'!K21&gt;'not girişi ortalama'!$J21,1,0)</f>
        <v>0</v>
      </c>
      <c r="N21">
        <f>IF('not girişi'!M21&gt;'not girişi ortalama'!$J21,1,0)</f>
        <v>1</v>
      </c>
      <c r="O21">
        <f>IF('not girişi'!N21&gt;'not girişi ortalama'!$J21,1,0)</f>
        <v>1</v>
      </c>
      <c r="P21">
        <f>IF('not girişi'!O21&gt;'not girişi ortalama'!$J21,1,0)</f>
        <v>1</v>
      </c>
      <c r="Q21">
        <f>IF('not girişi'!P21&gt;'not girişi ortalama'!$J21,1,0)</f>
        <v>1</v>
      </c>
      <c r="R21">
        <f>IF('not girişi'!Q21&gt;'not girişi ortalama'!$J21,1,0)</f>
        <v>1</v>
      </c>
      <c r="S21">
        <f>IF('not girişi'!R21&gt;'not girişi ortalama'!$J21,1,0)</f>
        <v>1</v>
      </c>
      <c r="T21">
        <f>IF('not girişi'!S21&gt;'not girişi ortalama'!$J21,1,0)</f>
        <v>1</v>
      </c>
      <c r="U21">
        <f>IF('not girişi'!T21&gt;'not girişi ortalama'!$J21,1,0)</f>
        <v>1</v>
      </c>
      <c r="V21">
        <f>IF('not girişi'!U21&gt;'not girişi ortalama'!$J21,1,0)</f>
        <v>0</v>
      </c>
      <c r="W21">
        <f>IF('not girişi'!V21&gt;'not girişi ortalama'!$J21,1,0)</f>
        <v>0</v>
      </c>
      <c r="X21">
        <f>IF('not girişi'!W21&gt;'not girişi ortalama'!$J21,1,0)</f>
        <v>1</v>
      </c>
      <c r="Y21">
        <f>IF('not girişi'!X21&gt;'not girişi ortalama'!$J21,1,0)</f>
        <v>1</v>
      </c>
      <c r="Z21">
        <f>IF('not girişi'!Y21&gt;'not girişi ortalama'!$J21,1,0)</f>
        <v>1</v>
      </c>
      <c r="AA21">
        <f>IF('not girişi'!Z21&gt;'not girişi ortalama'!$J21,1,0)</f>
        <v>0</v>
      </c>
      <c r="AB21">
        <f>IF('not girişi'!AA21&gt;'not girişi ortalama'!$J21,1,0)</f>
        <v>1</v>
      </c>
      <c r="AC21">
        <f>IF('not girişi'!AB21&gt;'not girişi ortalama'!$J21,1,0)</f>
        <v>0</v>
      </c>
      <c r="AD21">
        <f>IF('not girişi'!AC21&gt;'not girişi ortalama'!$J21,1,0)</f>
        <v>1</v>
      </c>
      <c r="AE21">
        <f>IF('not girişi'!AD21&gt;'not girişi ortalama'!$J21,1,0)</f>
        <v>1</v>
      </c>
      <c r="AF21">
        <f>IF('not girişi'!AE21&gt;'not girişi ortalama'!$J21,1,0)</f>
        <v>1</v>
      </c>
    </row>
    <row r="22" spans="1:115" x14ac:dyDescent="0.2">
      <c r="A22" s="2">
        <f t="shared" si="1"/>
        <v>95</v>
      </c>
      <c r="B22" s="10">
        <f t="shared" si="2"/>
        <v>19</v>
      </c>
      <c r="C22" s="10" t="s">
        <v>78</v>
      </c>
      <c r="D22" s="10" t="s">
        <v>78</v>
      </c>
      <c r="E22" s="5"/>
      <c r="F22" s="5"/>
      <c r="G22" s="9"/>
      <c r="H22" s="9"/>
      <c r="I22" s="5" t="s">
        <v>28</v>
      </c>
      <c r="J22" s="2">
        <f>AVERAGE('not girişi'!J22:AE22)</f>
        <v>2.85</v>
      </c>
      <c r="L22">
        <f>IF('not girişi'!K22&gt;'not girişi ortalama'!$J22,1,0)</f>
        <v>1</v>
      </c>
      <c r="N22">
        <f>IF('not girişi'!M22&gt;'not girişi ortalama'!$J22,1,0)</f>
        <v>1</v>
      </c>
      <c r="O22">
        <f>IF('not girişi'!N22&gt;'not girişi ortalama'!$J22,1,0)</f>
        <v>1</v>
      </c>
      <c r="P22">
        <f>IF('not girişi'!O22&gt;'not girişi ortalama'!$J22,1,0)</f>
        <v>1</v>
      </c>
      <c r="Q22">
        <f>IF('not girişi'!P22&gt;'not girişi ortalama'!$J22,1,0)</f>
        <v>1</v>
      </c>
      <c r="R22">
        <f>IF('not girişi'!Q22&gt;'not girişi ortalama'!$J22,1,0)</f>
        <v>1</v>
      </c>
      <c r="S22">
        <f>IF('not girişi'!R22&gt;'not girişi ortalama'!$J22,1,0)</f>
        <v>1</v>
      </c>
      <c r="T22">
        <f>IF('not girişi'!S22&gt;'not girişi ortalama'!$J22,1,0)</f>
        <v>1</v>
      </c>
      <c r="U22">
        <f>IF('not girişi'!T22&gt;'not girişi ortalama'!$J22,1,0)</f>
        <v>1</v>
      </c>
      <c r="V22">
        <f>IF('not girişi'!U22&gt;'not girişi ortalama'!$J22,1,0)</f>
        <v>0</v>
      </c>
      <c r="W22">
        <f>IF('not girişi'!V22&gt;'not girişi ortalama'!$J22,1,0)</f>
        <v>1</v>
      </c>
      <c r="X22">
        <f>IF('not girişi'!W22&gt;'not girişi ortalama'!$J22,1,0)</f>
        <v>1</v>
      </c>
      <c r="Y22">
        <f>IF('not girişi'!X22&gt;'not girişi ortalama'!$J22,1,0)</f>
        <v>1</v>
      </c>
      <c r="Z22">
        <f>IF('not girişi'!Y22&gt;'not girişi ortalama'!$J22,1,0)</f>
        <v>1</v>
      </c>
      <c r="AA22">
        <f>IF('not girişi'!Z22&gt;'not girişi ortalama'!$J22,1,0)</f>
        <v>1</v>
      </c>
      <c r="AB22">
        <f>IF('not girişi'!AA22&gt;'not girişi ortalama'!$J22,1,0)</f>
        <v>1</v>
      </c>
      <c r="AC22">
        <f>IF('not girişi'!AB22&gt;'not girişi ortalama'!$J22,1,0)</f>
        <v>1</v>
      </c>
      <c r="AD22">
        <f>IF('not girişi'!AC22&gt;'not girişi ortalama'!$J22,1,0)</f>
        <v>1</v>
      </c>
      <c r="AE22">
        <f>IF('not girişi'!AD22&gt;'not girişi ortalama'!$J22,1,0)</f>
        <v>1</v>
      </c>
      <c r="AF22">
        <f>IF('not girişi'!AE22&gt;'not girişi ortalama'!$J22,1,0)</f>
        <v>1</v>
      </c>
    </row>
    <row r="23" spans="1:115" x14ac:dyDescent="0.2">
      <c r="A23" s="2">
        <f t="shared" si="1"/>
        <v>80</v>
      </c>
      <c r="B23" s="10">
        <f t="shared" si="2"/>
        <v>16</v>
      </c>
      <c r="C23" s="5" t="s">
        <v>78</v>
      </c>
      <c r="D23" s="10" t="s">
        <v>78</v>
      </c>
      <c r="E23" s="10"/>
      <c r="F23" s="10"/>
      <c r="G23" s="5"/>
      <c r="H23" s="5"/>
      <c r="I23" s="5" t="s">
        <v>29</v>
      </c>
      <c r="J23" s="2">
        <f>AVERAGE('not girişi'!J23:AE23)</f>
        <v>2.4</v>
      </c>
      <c r="L23">
        <f>IF('not girişi'!K23&gt;'not girişi ortalama'!$J23,1,0)</f>
        <v>1</v>
      </c>
      <c r="N23">
        <f>IF('not girişi'!M23&gt;'not girişi ortalama'!$J23,1,0)</f>
        <v>1</v>
      </c>
      <c r="O23">
        <f>IF('not girişi'!N23&gt;'not girişi ortalama'!$J23,1,0)</f>
        <v>1</v>
      </c>
      <c r="P23">
        <f>IF('not girişi'!O23&gt;'not girişi ortalama'!$J23,1,0)</f>
        <v>0</v>
      </c>
      <c r="Q23">
        <f>IF('not girişi'!P23&gt;'not girişi ortalama'!$J23,1,0)</f>
        <v>1</v>
      </c>
      <c r="R23">
        <f>IF('not girişi'!Q23&gt;'not girişi ortalama'!$J23,1,0)</f>
        <v>1</v>
      </c>
      <c r="S23">
        <f>IF('not girişi'!R23&gt;'not girişi ortalama'!$J23,1,0)</f>
        <v>1</v>
      </c>
      <c r="T23">
        <f>IF('not girişi'!S23&gt;'not girişi ortalama'!$J23,1,0)</f>
        <v>1</v>
      </c>
      <c r="U23">
        <f>IF('not girişi'!T23&gt;'not girişi ortalama'!$J23,1,0)</f>
        <v>1</v>
      </c>
      <c r="V23">
        <f>IF('not girişi'!U23&gt;'not girişi ortalama'!$J23,1,0)</f>
        <v>1</v>
      </c>
      <c r="W23">
        <f>IF('not girişi'!V23&gt;'not girişi ortalama'!$J23,1,0)</f>
        <v>1</v>
      </c>
      <c r="X23">
        <f>IF('not girişi'!W23&gt;'not girişi ortalama'!$J23,1,0)</f>
        <v>0</v>
      </c>
      <c r="Y23">
        <f>IF('not girişi'!X23&gt;'not girişi ortalama'!$J23,1,0)</f>
        <v>1</v>
      </c>
      <c r="Z23">
        <f>IF('not girişi'!Y23&gt;'not girişi ortalama'!$J23,1,0)</f>
        <v>0</v>
      </c>
      <c r="AA23">
        <f>IF('not girişi'!Z23&gt;'not girişi ortalama'!$J23,1,0)</f>
        <v>1</v>
      </c>
      <c r="AB23">
        <f>IF('not girişi'!AA23&gt;'not girişi ortalama'!$J23,1,0)</f>
        <v>1</v>
      </c>
      <c r="AC23">
        <f>IF('not girişi'!AB23&gt;'not girişi ortalama'!$J23,1,0)</f>
        <v>0</v>
      </c>
      <c r="AD23">
        <f>IF('not girişi'!AC23&gt;'not girişi ortalama'!$J23,1,0)</f>
        <v>1</v>
      </c>
      <c r="AE23">
        <f>IF('not girişi'!AD23&gt;'not girişi ortalama'!$J23,1,0)</f>
        <v>1</v>
      </c>
      <c r="AF23">
        <f>IF('not girişi'!AE23&gt;'not girişi ortalama'!$J23,1,0)</f>
        <v>1</v>
      </c>
    </row>
    <row r="24" spans="1:115" x14ac:dyDescent="0.2">
      <c r="A24" s="2">
        <f t="shared" ref="A24:A29" si="3">100*B24/$D$16</f>
        <v>75</v>
      </c>
      <c r="B24" s="10">
        <f t="shared" si="2"/>
        <v>15</v>
      </c>
      <c r="C24" s="5" t="s">
        <v>78</v>
      </c>
      <c r="D24" s="10" t="s">
        <v>78</v>
      </c>
      <c r="E24" s="10"/>
      <c r="F24" s="10"/>
      <c r="G24" s="5"/>
      <c r="H24" s="5"/>
      <c r="I24" s="5" t="s">
        <v>84</v>
      </c>
      <c r="J24" s="2">
        <f>AVERAGE('not girişi'!J24:AE24)</f>
        <v>2.25</v>
      </c>
      <c r="L24">
        <f>IF('not girişi'!K24&gt;'not girişi ortalama'!$J24,1,0)</f>
        <v>1</v>
      </c>
      <c r="N24">
        <f>IF('not girişi'!M24&gt;'not girişi ortalama'!$J24,1,0)</f>
        <v>1</v>
      </c>
      <c r="O24">
        <f>IF('not girişi'!N24&gt;'not girişi ortalama'!$J24,1,0)</f>
        <v>1</v>
      </c>
      <c r="P24">
        <f>IF('not girişi'!O24&gt;'not girişi ortalama'!$J24,1,0)</f>
        <v>0</v>
      </c>
      <c r="Q24">
        <f>IF('not girişi'!P24&gt;'not girişi ortalama'!$J24,1,0)</f>
        <v>1</v>
      </c>
      <c r="R24">
        <f>IF('not girişi'!Q24&gt;'not girişi ortalama'!$J24,1,0)</f>
        <v>1</v>
      </c>
      <c r="S24">
        <f>IF('not girişi'!R24&gt;'not girişi ortalama'!$J24,1,0)</f>
        <v>1</v>
      </c>
      <c r="T24">
        <f>IF('not girişi'!S24&gt;'not girişi ortalama'!$J24,1,0)</f>
        <v>1</v>
      </c>
      <c r="U24">
        <f>IF('not girişi'!T24&gt;'not girişi ortalama'!$J24,1,0)</f>
        <v>0</v>
      </c>
      <c r="V24">
        <f>IF('not girişi'!U24&gt;'not girişi ortalama'!$J24,1,0)</f>
        <v>1</v>
      </c>
      <c r="W24">
        <f>IF('not girişi'!V24&gt;'not girişi ortalama'!$J24,1,0)</f>
        <v>0</v>
      </c>
      <c r="X24">
        <f>IF('not girişi'!W24&gt;'not girişi ortalama'!$J24,1,0)</f>
        <v>1</v>
      </c>
      <c r="Y24">
        <f>IF('not girişi'!X24&gt;'not girişi ortalama'!$J24,1,0)</f>
        <v>1</v>
      </c>
      <c r="Z24">
        <f>IF('not girişi'!Y24&gt;'not girişi ortalama'!$J24,1,0)</f>
        <v>1</v>
      </c>
      <c r="AA24">
        <f>IF('not girişi'!Z24&gt;'not girişi ortalama'!$J24,1,0)</f>
        <v>1</v>
      </c>
      <c r="AB24">
        <f>IF('not girişi'!AA24&gt;'not girişi ortalama'!$J24,1,0)</f>
        <v>0</v>
      </c>
      <c r="AC24">
        <f>IF('not girişi'!AB24&gt;'not girişi ortalama'!$J24,1,0)</f>
        <v>1</v>
      </c>
      <c r="AD24">
        <f>IF('not girişi'!AC24&gt;'not girişi ortalama'!$J24,1,0)</f>
        <v>1</v>
      </c>
      <c r="AE24">
        <f>IF('not girişi'!AD24&gt;'not girişi ortalama'!$J24,1,0)</f>
        <v>0</v>
      </c>
      <c r="AF24">
        <f>IF('not girişi'!AE24&gt;'not girişi ortalama'!$J24,1,0)</f>
        <v>1</v>
      </c>
    </row>
    <row r="25" spans="1:115" x14ac:dyDescent="0.2">
      <c r="A25" s="2">
        <f t="shared" si="3"/>
        <v>35</v>
      </c>
      <c r="B25" s="10">
        <f t="shared" si="2"/>
        <v>7</v>
      </c>
      <c r="C25" s="5"/>
      <c r="D25" s="10"/>
      <c r="E25" s="10" t="s">
        <v>78</v>
      </c>
      <c r="F25" s="10"/>
      <c r="G25" s="5"/>
      <c r="H25" s="5"/>
      <c r="I25" s="5" t="s">
        <v>85</v>
      </c>
      <c r="J25" s="2">
        <f>AVERAGE('not girişi'!J25:AE25)</f>
        <v>1.75</v>
      </c>
      <c r="L25">
        <f>IF('not girişi'!K25&gt;'not girişi ortalama'!$J25,1,0)</f>
        <v>0</v>
      </c>
      <c r="N25">
        <f>IF('not girişi'!M25&gt;'not girişi ortalama'!$J25,1,0)</f>
        <v>0</v>
      </c>
      <c r="O25">
        <f>IF('not girişi'!N25&gt;'not girişi ortalama'!$J25,1,0)</f>
        <v>0</v>
      </c>
      <c r="P25">
        <f>IF('not girişi'!O25&gt;'not girişi ortalama'!$J25,1,0)</f>
        <v>0</v>
      </c>
      <c r="Q25">
        <f>IF('not girişi'!P25&gt;'not girişi ortalama'!$J25,1,0)</f>
        <v>1</v>
      </c>
      <c r="R25">
        <f>IF('not girişi'!Q25&gt;'not girişi ortalama'!$J25,1,0)</f>
        <v>0</v>
      </c>
      <c r="S25">
        <f>IF('not girişi'!R25&gt;'not girişi ortalama'!$J25,1,0)</f>
        <v>1</v>
      </c>
      <c r="T25">
        <f>IF('not girişi'!S25&gt;'not girişi ortalama'!$J25,1,0)</f>
        <v>0</v>
      </c>
      <c r="U25">
        <f>IF('not girişi'!T25&gt;'not girişi ortalama'!$J25,1,0)</f>
        <v>1</v>
      </c>
      <c r="V25">
        <f>IF('not girişi'!U25&gt;'not girişi ortalama'!$J25,1,0)</f>
        <v>0</v>
      </c>
      <c r="W25">
        <f>IF('not girişi'!V25&gt;'not girişi ortalama'!$J25,1,0)</f>
        <v>0</v>
      </c>
      <c r="X25">
        <f>IF('not girişi'!W25&gt;'not girişi ortalama'!$J25,1,0)</f>
        <v>0</v>
      </c>
      <c r="Y25">
        <f>IF('not girişi'!X25&gt;'not girişi ortalama'!$J25,1,0)</f>
        <v>0</v>
      </c>
      <c r="Z25">
        <f>IF('not girişi'!Y25&gt;'not girişi ortalama'!$J25,1,0)</f>
        <v>1</v>
      </c>
      <c r="AA25">
        <f>IF('not girişi'!Z25&gt;'not girişi ortalama'!$J25,1,0)</f>
        <v>0</v>
      </c>
      <c r="AB25">
        <f>IF('not girişi'!AA25&gt;'not girişi ortalama'!$J25,1,0)</f>
        <v>0</v>
      </c>
      <c r="AC25">
        <f>IF('not girişi'!AB25&gt;'not girişi ortalama'!$J25,1,0)</f>
        <v>1</v>
      </c>
      <c r="AD25">
        <f>IF('not girişi'!AC25&gt;'not girişi ortalama'!$J25,1,0)</f>
        <v>0</v>
      </c>
      <c r="AE25">
        <f>IF('not girişi'!AD25&gt;'not girişi ortalama'!$J25,1,0)</f>
        <v>1</v>
      </c>
      <c r="AF25">
        <f>IF('not girişi'!AE25&gt;'not girişi ortalama'!$J25,1,0)</f>
        <v>1</v>
      </c>
    </row>
    <row r="26" spans="1:115" x14ac:dyDescent="0.2">
      <c r="A26" s="2">
        <f t="shared" si="3"/>
        <v>75</v>
      </c>
      <c r="B26" s="10">
        <f t="shared" si="2"/>
        <v>15</v>
      </c>
      <c r="C26" s="5"/>
      <c r="D26" s="10"/>
      <c r="E26" s="10" t="s">
        <v>78</v>
      </c>
      <c r="F26" s="10"/>
      <c r="G26" s="5"/>
      <c r="H26" s="5"/>
      <c r="I26" s="5" t="s">
        <v>86</v>
      </c>
      <c r="J26" s="2">
        <f>AVERAGE('not girişi'!J26:AE26)</f>
        <v>3.75</v>
      </c>
      <c r="L26">
        <f>IF('not girişi'!K26&gt;'not girişi ortalama'!$J26,1,0)</f>
        <v>1</v>
      </c>
      <c r="N26">
        <f>IF('not girişi'!M26&gt;'not girişi ortalama'!$J26,1,0)</f>
        <v>1</v>
      </c>
      <c r="O26">
        <f>IF('not girişi'!N26&gt;'not girişi ortalama'!$J26,1,0)</f>
        <v>1</v>
      </c>
      <c r="P26">
        <f>IF('not girişi'!O26&gt;'not girişi ortalama'!$J26,1,0)</f>
        <v>1</v>
      </c>
      <c r="Q26">
        <f>IF('not girişi'!P26&gt;'not girişi ortalama'!$J26,1,0)</f>
        <v>1</v>
      </c>
      <c r="R26">
        <f>IF('not girişi'!Q26&gt;'not girişi ortalama'!$J26,1,0)</f>
        <v>1</v>
      </c>
      <c r="S26">
        <f>IF('not girişi'!R26&gt;'not girişi ortalama'!$J26,1,0)</f>
        <v>1</v>
      </c>
      <c r="T26">
        <f>IF('not girişi'!S26&gt;'not girişi ortalama'!$J26,1,0)</f>
        <v>0</v>
      </c>
      <c r="U26">
        <f>IF('not girişi'!T26&gt;'not girişi ortalama'!$J26,1,0)</f>
        <v>1</v>
      </c>
      <c r="V26">
        <f>IF('not girişi'!U26&gt;'not girişi ortalama'!$J26,1,0)</f>
        <v>1</v>
      </c>
      <c r="W26">
        <f>IF('not girişi'!V26&gt;'not girişi ortalama'!$J26,1,0)</f>
        <v>0</v>
      </c>
      <c r="X26">
        <f>IF('not girişi'!W26&gt;'not girişi ortalama'!$J26,1,0)</f>
        <v>0</v>
      </c>
      <c r="Y26">
        <f>IF('not girişi'!X26&gt;'not girişi ortalama'!$J26,1,0)</f>
        <v>1</v>
      </c>
      <c r="Z26">
        <f>IF('not girişi'!Y26&gt;'not girişi ortalama'!$J26,1,0)</f>
        <v>1</v>
      </c>
      <c r="AA26">
        <f>IF('not girişi'!Z26&gt;'not girişi ortalama'!$J26,1,0)</f>
        <v>1</v>
      </c>
      <c r="AB26">
        <f>IF('not girişi'!AA26&gt;'not girişi ortalama'!$J26,1,0)</f>
        <v>0</v>
      </c>
      <c r="AC26">
        <f>IF('not girişi'!AB26&gt;'not girişi ortalama'!$J26,1,0)</f>
        <v>0</v>
      </c>
      <c r="AD26">
        <f>IF('not girişi'!AC26&gt;'not girişi ortalama'!$J26,1,0)</f>
        <v>1</v>
      </c>
      <c r="AE26">
        <f>IF('not girişi'!AD26&gt;'not girişi ortalama'!$J26,1,0)</f>
        <v>1</v>
      </c>
      <c r="AF26">
        <f>IF('not girişi'!AE26&gt;'not girişi ortalama'!$J26,1,0)</f>
        <v>1</v>
      </c>
    </row>
    <row r="27" spans="1:115" x14ac:dyDescent="0.2">
      <c r="A27" s="2">
        <f t="shared" si="3"/>
        <v>40</v>
      </c>
      <c r="B27" s="10">
        <f t="shared" si="2"/>
        <v>8</v>
      </c>
      <c r="C27" s="5" t="s">
        <v>78</v>
      </c>
      <c r="D27" s="10" t="s">
        <v>78</v>
      </c>
      <c r="E27" s="10"/>
      <c r="F27" s="10"/>
      <c r="G27" s="5"/>
      <c r="H27" s="5"/>
      <c r="I27" s="5" t="s">
        <v>87</v>
      </c>
      <c r="J27" s="2">
        <f>AVERAGE('not girişi'!J27:AE27)</f>
        <v>3</v>
      </c>
      <c r="L27">
        <f>IF('not girişi'!K27&gt;'not girişi ortalama'!$J27,1,0)</f>
        <v>0</v>
      </c>
      <c r="N27">
        <f>IF('not girişi'!M27&gt;'not girişi ortalama'!$J27,1,0)</f>
        <v>1</v>
      </c>
      <c r="O27">
        <f>IF('not girişi'!N27&gt;'not girişi ortalama'!$J27,1,0)</f>
        <v>1</v>
      </c>
      <c r="P27">
        <f>IF('not girişi'!O27&gt;'not girişi ortalama'!$J27,1,0)</f>
        <v>0</v>
      </c>
      <c r="Q27">
        <f>IF('not girişi'!P27&gt;'not girişi ortalama'!$J27,1,0)</f>
        <v>1</v>
      </c>
      <c r="R27">
        <f>IF('not girişi'!Q27&gt;'not girişi ortalama'!$J27,1,0)</f>
        <v>0</v>
      </c>
      <c r="S27">
        <f>IF('not girişi'!R27&gt;'not girişi ortalama'!$J27,1,0)</f>
        <v>1</v>
      </c>
      <c r="T27">
        <f>IF('not girişi'!S27&gt;'not girişi ortalama'!$J27,1,0)</f>
        <v>1</v>
      </c>
      <c r="U27">
        <f>IF('not girişi'!T27&gt;'not girişi ortalama'!$J27,1,0)</f>
        <v>0</v>
      </c>
      <c r="V27">
        <f>IF('not girişi'!U27&gt;'not girişi ortalama'!$J27,1,0)</f>
        <v>0</v>
      </c>
      <c r="W27">
        <f>IF('not girişi'!V27&gt;'not girişi ortalama'!$J27,1,0)</f>
        <v>0</v>
      </c>
      <c r="X27">
        <f>IF('not girişi'!W27&gt;'not girişi ortalama'!$J27,1,0)</f>
        <v>0</v>
      </c>
      <c r="Y27">
        <f>IF('not girişi'!X27&gt;'not girişi ortalama'!$J27,1,0)</f>
        <v>1</v>
      </c>
      <c r="Z27">
        <f>IF('not girişi'!Y27&gt;'not girişi ortalama'!$J27,1,0)</f>
        <v>0</v>
      </c>
      <c r="AA27">
        <f>IF('not girişi'!Z27&gt;'not girişi ortalama'!$J27,1,0)</f>
        <v>0</v>
      </c>
      <c r="AB27">
        <f>IF('not girişi'!AA27&gt;'not girişi ortalama'!$J27,1,0)</f>
        <v>1</v>
      </c>
      <c r="AC27">
        <f>IF('not girişi'!AB27&gt;'not girişi ortalama'!$J27,1,0)</f>
        <v>0</v>
      </c>
      <c r="AD27">
        <f>IF('not girişi'!AC27&gt;'not girişi ortalama'!$J27,1,0)</f>
        <v>0</v>
      </c>
      <c r="AE27">
        <f>IF('not girişi'!AD27&gt;'not girişi ortalama'!$J27,1,0)</f>
        <v>0</v>
      </c>
      <c r="AF27">
        <f>IF('not girişi'!AE27&gt;'not girişi ortalama'!$J27,1,0)</f>
        <v>1</v>
      </c>
    </row>
    <row r="28" spans="1:115" x14ac:dyDescent="0.2">
      <c r="A28" s="2">
        <f t="shared" si="3"/>
        <v>40</v>
      </c>
      <c r="B28" s="10">
        <f t="shared" si="2"/>
        <v>8</v>
      </c>
      <c r="C28" s="5" t="s">
        <v>78</v>
      </c>
      <c r="D28" s="10" t="s">
        <v>78</v>
      </c>
      <c r="E28" s="10"/>
      <c r="F28" s="10"/>
      <c r="G28" s="5"/>
      <c r="H28" s="5"/>
      <c r="I28" s="5" t="s">
        <v>88</v>
      </c>
      <c r="J28" s="2">
        <f>AVERAGE('not girişi'!J28:AE28)</f>
        <v>2.75</v>
      </c>
      <c r="L28">
        <f>IF('not girişi'!K28&gt;'not girişi ortalama'!$J28,1,0)</f>
        <v>0</v>
      </c>
      <c r="N28">
        <f>IF('not girişi'!M28&gt;'not girişi ortalama'!$J28,1,0)</f>
        <v>0</v>
      </c>
      <c r="O28">
        <f>IF('not girişi'!N28&gt;'not girişi ortalama'!$J28,1,0)</f>
        <v>1</v>
      </c>
      <c r="P28">
        <f>IF('not girişi'!O28&gt;'not girişi ortalama'!$J28,1,0)</f>
        <v>0</v>
      </c>
      <c r="Q28">
        <f>IF('not girişi'!P28&gt;'not girişi ortalama'!$J28,1,0)</f>
        <v>1</v>
      </c>
      <c r="R28">
        <f>IF('not girişi'!Q28&gt;'not girişi ortalama'!$J28,1,0)</f>
        <v>1</v>
      </c>
      <c r="S28">
        <f>IF('not girişi'!R28&gt;'not girişi ortalama'!$J28,1,0)</f>
        <v>1</v>
      </c>
      <c r="T28">
        <f>IF('not girişi'!S28&gt;'not girişi ortalama'!$J28,1,0)</f>
        <v>0</v>
      </c>
      <c r="U28">
        <f>IF('not girişi'!T28&gt;'not girişi ortalama'!$J28,1,0)</f>
        <v>0</v>
      </c>
      <c r="V28">
        <f>IF('not girişi'!U28&gt;'not girişi ortalama'!$J28,1,0)</f>
        <v>0</v>
      </c>
      <c r="W28">
        <f>IF('not girişi'!V28&gt;'not girişi ortalama'!$J28,1,0)</f>
        <v>0</v>
      </c>
      <c r="X28">
        <f>IF('not girişi'!W28&gt;'not girişi ortalama'!$J28,1,0)</f>
        <v>1</v>
      </c>
      <c r="Y28">
        <f>IF('not girişi'!X28&gt;'not girişi ortalama'!$J28,1,0)</f>
        <v>0</v>
      </c>
      <c r="Z28">
        <f>IF('not girişi'!Y28&gt;'not girişi ortalama'!$J28,1,0)</f>
        <v>1</v>
      </c>
      <c r="AA28">
        <f>IF('not girişi'!Z28&gt;'not girişi ortalama'!$J28,1,0)</f>
        <v>0</v>
      </c>
      <c r="AB28">
        <f>IF('not girişi'!AA28&gt;'not girişi ortalama'!$J28,1,0)</f>
        <v>0</v>
      </c>
      <c r="AC28">
        <f>IF('not girişi'!AB28&gt;'not girişi ortalama'!$J28,1,0)</f>
        <v>0</v>
      </c>
      <c r="AD28">
        <f>IF('not girişi'!AC28&gt;'not girişi ortalama'!$J28,1,0)</f>
        <v>1</v>
      </c>
      <c r="AE28">
        <f>IF('not girişi'!AD28&gt;'not girişi ortalama'!$J28,1,0)</f>
        <v>0</v>
      </c>
      <c r="AF28">
        <f>IF('not girişi'!AE28&gt;'not girişi ortalama'!$J28,1,0)</f>
        <v>1</v>
      </c>
    </row>
    <row r="29" spans="1:115" x14ac:dyDescent="0.2">
      <c r="A29" s="2">
        <f t="shared" si="3"/>
        <v>10</v>
      </c>
      <c r="B29" s="10">
        <f t="shared" si="2"/>
        <v>2</v>
      </c>
      <c r="C29" s="5" t="s">
        <v>78</v>
      </c>
      <c r="D29" s="10" t="s">
        <v>78</v>
      </c>
      <c r="E29" s="10" t="s">
        <v>78</v>
      </c>
      <c r="F29" s="10"/>
      <c r="G29" s="5"/>
      <c r="H29" s="5"/>
      <c r="I29" s="5" t="s">
        <v>89</v>
      </c>
      <c r="J29" s="2">
        <f>AVERAGE('not girişi'!J29:AE29)</f>
        <v>0.75</v>
      </c>
      <c r="L29">
        <f>IF('not girişi'!K29&gt;'not girişi ortalama'!$J29,1,0)</f>
        <v>0</v>
      </c>
      <c r="N29">
        <f>IF('not girişi'!M29&gt;'not girişi ortalama'!$J29,1,0)</f>
        <v>1</v>
      </c>
      <c r="O29">
        <f>IF('not girişi'!N29&gt;'not girişi ortalama'!$J29,1,0)</f>
        <v>0</v>
      </c>
      <c r="P29">
        <f>IF('not girişi'!O29&gt;'not girişi ortalama'!$J29,1,0)</f>
        <v>0</v>
      </c>
      <c r="Q29">
        <f>IF('not girişi'!P29&gt;'not girişi ortalama'!$J29,1,0)</f>
        <v>0</v>
      </c>
      <c r="R29">
        <f>IF('not girişi'!Q29&gt;'not girişi ortalama'!$J29,1,0)</f>
        <v>0</v>
      </c>
      <c r="S29">
        <f>IF('not girişi'!R29&gt;'not girişi ortalama'!$J29,1,0)</f>
        <v>0</v>
      </c>
      <c r="T29">
        <f>IF('not girişi'!S29&gt;'not girişi ortalama'!$J29,1,0)</f>
        <v>0</v>
      </c>
      <c r="U29">
        <f>IF('not girişi'!T29&gt;'not girişi ortalama'!$J29,1,0)</f>
        <v>0</v>
      </c>
      <c r="V29">
        <f>IF('not girişi'!U29&gt;'not girişi ortalama'!$J29,1,0)</f>
        <v>0</v>
      </c>
      <c r="W29">
        <f>IF('not girişi'!V29&gt;'not girişi ortalama'!$J29,1,0)</f>
        <v>0</v>
      </c>
      <c r="X29">
        <f>IF('not girişi'!W29&gt;'not girişi ortalama'!$J29,1,0)</f>
        <v>0</v>
      </c>
      <c r="Y29">
        <f>IF('not girişi'!X29&gt;'not girişi ortalama'!$J29,1,0)</f>
        <v>0</v>
      </c>
      <c r="Z29">
        <f>IF('not girişi'!Y29&gt;'not girişi ortalama'!$J29,1,0)</f>
        <v>0</v>
      </c>
      <c r="AA29">
        <f>IF('not girişi'!Z29&gt;'not girişi ortalama'!$J29,1,0)</f>
        <v>1</v>
      </c>
      <c r="AB29">
        <f>IF('not girişi'!AA29&gt;'not girişi ortalama'!$J29,1,0)</f>
        <v>0</v>
      </c>
      <c r="AC29">
        <f>IF('not girişi'!AB29&gt;'not girişi ortalama'!$J29,1,0)</f>
        <v>0</v>
      </c>
      <c r="AD29">
        <f>IF('not girişi'!AC29&gt;'not girişi ortalama'!$J29,1,0)</f>
        <v>0</v>
      </c>
      <c r="AE29">
        <f>IF('not girişi'!AD29&gt;'not girişi ortalama'!$J29,1,0)</f>
        <v>0</v>
      </c>
      <c r="AF29">
        <f>IF('not girişi'!AE29&gt;'not girişi ortalama'!$J29,1,0)</f>
        <v>0</v>
      </c>
    </row>
    <row r="30" spans="1:115" x14ac:dyDescent="0.2">
      <c r="C30" s="4"/>
      <c r="D30" s="4"/>
    </row>
    <row r="31" spans="1:115" ht="12.75" customHeight="1" x14ac:dyDescent="0.2">
      <c r="A31" s="49" t="s">
        <v>97</v>
      </c>
      <c r="B31" s="49"/>
      <c r="C31" s="18"/>
      <c r="D31" s="4"/>
    </row>
    <row r="32" spans="1:115" x14ac:dyDescent="0.2">
      <c r="A32" s="6" t="s">
        <v>23</v>
      </c>
      <c r="B32" s="6" t="s">
        <v>57</v>
      </c>
      <c r="C32" s="6" t="s">
        <v>79</v>
      </c>
      <c r="D32" s="6" t="s">
        <v>80</v>
      </c>
      <c r="E32" s="6" t="s">
        <v>81</v>
      </c>
      <c r="F32" s="6" t="s">
        <v>82</v>
      </c>
      <c r="G32" s="6" t="s">
        <v>83</v>
      </c>
      <c r="H32" s="6" t="s">
        <v>116</v>
      </c>
      <c r="I32" s="5" t="s">
        <v>58</v>
      </c>
      <c r="J32" s="2" t="s">
        <v>77</v>
      </c>
      <c r="K32" s="1" t="s">
        <v>51</v>
      </c>
      <c r="L32" s="1" t="s">
        <v>1</v>
      </c>
      <c r="M32" s="1" t="s">
        <v>2</v>
      </c>
      <c r="N32" s="1" t="s">
        <v>3</v>
      </c>
      <c r="O32" s="1" t="s">
        <v>4</v>
      </c>
      <c r="P32" s="1" t="s">
        <v>5</v>
      </c>
      <c r="Q32" s="1" t="s">
        <v>6</v>
      </c>
      <c r="R32" s="1" t="s">
        <v>7</v>
      </c>
      <c r="S32" s="1" t="s">
        <v>8</v>
      </c>
      <c r="T32" s="1" t="s">
        <v>9</v>
      </c>
      <c r="U32" s="1" t="s">
        <v>10</v>
      </c>
      <c r="V32" s="1" t="s">
        <v>11</v>
      </c>
      <c r="W32" s="1" t="s">
        <v>12</v>
      </c>
      <c r="X32" s="1" t="s">
        <v>13</v>
      </c>
      <c r="Y32" s="1" t="s">
        <v>14</v>
      </c>
      <c r="Z32" s="1" t="s">
        <v>15</v>
      </c>
      <c r="AA32" s="1" t="s">
        <v>16</v>
      </c>
      <c r="AB32" s="1" t="s">
        <v>17</v>
      </c>
      <c r="AC32" s="1" t="s">
        <v>18</v>
      </c>
      <c r="AD32" s="1" t="s">
        <v>19</v>
      </c>
      <c r="AE32" s="1" t="s">
        <v>20</v>
      </c>
      <c r="AF32" s="1" t="s">
        <v>21</v>
      </c>
      <c r="AG32" s="1" t="s">
        <v>22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33" x14ac:dyDescent="0.2">
      <c r="A33" s="2">
        <f>100*B33/K33</f>
        <v>100</v>
      </c>
      <c r="B33" s="10">
        <f>COUNTIFS(L33:AG33,"&gt;=1")</f>
        <v>19</v>
      </c>
      <c r="C33" s="10" t="s">
        <v>78</v>
      </c>
      <c r="D33" s="10" t="s">
        <v>78</v>
      </c>
      <c r="E33" s="5" t="s">
        <v>78</v>
      </c>
      <c r="F33" s="10" t="s">
        <v>78</v>
      </c>
      <c r="G33" s="5" t="s">
        <v>78</v>
      </c>
      <c r="H33" s="5" t="s">
        <v>78</v>
      </c>
      <c r="I33" s="9" t="s">
        <v>34</v>
      </c>
      <c r="J33" s="2">
        <f>AVERAGE('not girişi'!K33:AF33)</f>
        <v>57.590909090909093</v>
      </c>
      <c r="K33">
        <v>19</v>
      </c>
      <c r="L33">
        <v>0</v>
      </c>
      <c r="M33">
        <v>49</v>
      </c>
      <c r="N33">
        <v>0</v>
      </c>
      <c r="O33">
        <v>80</v>
      </c>
      <c r="P33">
        <v>95</v>
      </c>
      <c r="Q33">
        <v>45</v>
      </c>
      <c r="R33">
        <v>100</v>
      </c>
      <c r="S33">
        <v>70</v>
      </c>
      <c r="T33">
        <v>81</v>
      </c>
      <c r="U33">
        <v>70</v>
      </c>
      <c r="V33">
        <v>50</v>
      </c>
      <c r="W33">
        <v>50</v>
      </c>
      <c r="X33">
        <v>0</v>
      </c>
      <c r="Y33">
        <v>56</v>
      </c>
      <c r="Z33">
        <v>85</v>
      </c>
      <c r="AA33">
        <v>61</v>
      </c>
      <c r="AB33">
        <v>65</v>
      </c>
      <c r="AC33">
        <v>50</v>
      </c>
      <c r="AD33">
        <v>50</v>
      </c>
      <c r="AE33">
        <v>60</v>
      </c>
      <c r="AF33">
        <v>56</v>
      </c>
      <c r="AG33">
        <v>85</v>
      </c>
    </row>
    <row r="34" spans="1:33" x14ac:dyDescent="0.2">
      <c r="A34" s="2"/>
      <c r="B34" s="10"/>
      <c r="C34" s="10"/>
      <c r="D34" s="10"/>
      <c r="E34" s="5"/>
      <c r="F34" s="10"/>
      <c r="G34" s="5"/>
      <c r="H34" s="5"/>
      <c r="I34" s="9"/>
      <c r="J34" s="2"/>
      <c r="M34" s="10"/>
    </row>
    <row r="35" spans="1:33" x14ac:dyDescent="0.2">
      <c r="A35" s="2"/>
      <c r="B35" s="10"/>
      <c r="C35" s="10"/>
      <c r="D35" s="10"/>
      <c r="E35" s="10"/>
      <c r="F35" s="5"/>
      <c r="G35" s="5"/>
      <c r="H35" s="5"/>
      <c r="I35" s="9"/>
      <c r="J35" s="2"/>
    </row>
    <row r="36" spans="1:33" x14ac:dyDescent="0.2">
      <c r="A36" s="2"/>
      <c r="B36" s="10"/>
      <c r="C36" s="10"/>
      <c r="D36" s="10"/>
      <c r="E36" s="10"/>
      <c r="F36" s="5"/>
      <c r="G36" s="5"/>
      <c r="H36" s="5"/>
      <c r="I36" s="9"/>
      <c r="J36" s="2"/>
    </row>
    <row r="37" spans="1:33" x14ac:dyDescent="0.2">
      <c r="A37" s="2"/>
      <c r="B37" s="10"/>
      <c r="C37" s="5"/>
      <c r="D37" s="5"/>
      <c r="E37" s="10"/>
      <c r="F37" s="10"/>
      <c r="G37" s="5"/>
      <c r="H37" s="5"/>
      <c r="I37" s="9"/>
      <c r="J37" s="2"/>
    </row>
    <row r="38" spans="1:33" x14ac:dyDescent="0.2">
      <c r="A38" s="2"/>
      <c r="B38" s="10"/>
      <c r="C38" s="10"/>
      <c r="D38" s="10"/>
      <c r="E38" s="5"/>
      <c r="F38" s="10"/>
      <c r="G38" s="5"/>
      <c r="H38" s="5"/>
      <c r="I38" s="9"/>
      <c r="J38" s="2"/>
      <c r="M38" s="10"/>
    </row>
    <row r="39" spans="1:33" x14ac:dyDescent="0.2">
      <c r="C39" s="4"/>
      <c r="D39" s="4"/>
    </row>
    <row r="40" spans="1:33" x14ac:dyDescent="0.2">
      <c r="C40" s="4"/>
      <c r="D40" s="4"/>
    </row>
    <row r="41" spans="1:33" x14ac:dyDescent="0.2">
      <c r="C41" s="4"/>
      <c r="D41" s="4"/>
    </row>
  </sheetData>
  <mergeCells count="1">
    <mergeCell ref="A31:B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zoomScale="80" zoomScaleNormal="80" workbookViewId="0">
      <selection activeCell="H21" sqref="H21"/>
    </sheetView>
  </sheetViews>
  <sheetFormatPr defaultRowHeight="12.75" x14ac:dyDescent="0.2"/>
  <cols>
    <col min="1" max="1" width="11.140625" customWidth="1"/>
    <col min="2" max="2" width="20.5703125" customWidth="1"/>
    <col min="3" max="3" width="15.140625" style="4" customWidth="1"/>
    <col min="4" max="4" width="14.42578125" style="4" customWidth="1"/>
    <col min="5" max="5" width="11.42578125" customWidth="1"/>
    <col min="6" max="6" width="12.7109375" customWidth="1"/>
    <col min="9" max="11" width="10.5703125" bestFit="1" customWidth="1"/>
  </cols>
  <sheetData>
    <row r="1" spans="1:13" x14ac:dyDescent="0.2">
      <c r="E1" s="4"/>
      <c r="F1" s="4"/>
      <c r="G1" s="4"/>
      <c r="H1" s="4"/>
      <c r="I1" s="4"/>
      <c r="J1" s="4"/>
      <c r="K1" s="4"/>
    </row>
    <row r="2" spans="1:13" ht="15.75" x14ac:dyDescent="0.25">
      <c r="C2" s="16" t="s">
        <v>54</v>
      </c>
      <c r="E2" s="4"/>
      <c r="F2" s="4"/>
      <c r="G2" s="4"/>
      <c r="H2" s="4"/>
      <c r="I2" s="4"/>
      <c r="J2" s="4"/>
      <c r="K2" s="4"/>
    </row>
    <row r="3" spans="1:13" ht="15.75" x14ac:dyDescent="0.25">
      <c r="C3" s="16" t="s">
        <v>55</v>
      </c>
    </row>
    <row r="4" spans="1:13" ht="15.75" x14ac:dyDescent="0.25">
      <c r="C4" s="16"/>
    </row>
    <row r="5" spans="1:13" ht="28.5" customHeight="1" thickBot="1" x14ac:dyDescent="0.3">
      <c r="C5" s="16" t="s">
        <v>75</v>
      </c>
    </row>
    <row r="6" spans="1:13" ht="15.75" x14ac:dyDescent="0.25">
      <c r="C6" s="50" t="s">
        <v>53</v>
      </c>
      <c r="D6" s="52" t="s">
        <v>35</v>
      </c>
      <c r="E6" s="52"/>
      <c r="F6" s="54" t="s">
        <v>50</v>
      </c>
      <c r="G6" s="55"/>
      <c r="H6" s="55"/>
      <c r="I6" s="55"/>
      <c r="J6" s="55"/>
      <c r="K6" s="56"/>
      <c r="L6" s="1"/>
      <c r="M6" s="1"/>
    </row>
    <row r="7" spans="1:13" ht="16.5" thickBot="1" x14ac:dyDescent="0.25">
      <c r="B7" s="7" t="str">
        <f>'not girişi'!C5</f>
        <v>Ölçtüğü ÖÇ1</v>
      </c>
      <c r="C7" s="51"/>
      <c r="D7" s="53"/>
      <c r="E7" s="53"/>
      <c r="F7" s="22" t="s">
        <v>36</v>
      </c>
      <c r="G7" s="22" t="s">
        <v>37</v>
      </c>
      <c r="H7" s="22" t="s">
        <v>38</v>
      </c>
      <c r="I7" s="22" t="s">
        <v>39</v>
      </c>
      <c r="J7" s="22" t="s">
        <v>40</v>
      </c>
      <c r="K7" s="22" t="s">
        <v>117</v>
      </c>
    </row>
    <row r="8" spans="1:13" ht="13.5" thickBot="1" x14ac:dyDescent="0.25">
      <c r="A8" s="19"/>
      <c r="B8" s="1"/>
      <c r="C8" s="39">
        <v>0.35</v>
      </c>
      <c r="D8" s="36" t="s">
        <v>41</v>
      </c>
      <c r="E8" s="12" t="s">
        <v>42</v>
      </c>
      <c r="F8" s="13" t="str">
        <f>IF('not girişi ortalama'!C6="Evet",+'not girişi ortalama'!$A6,"")</f>
        <v/>
      </c>
      <c r="G8" s="13" t="str">
        <f>IF('not girişi ortalama'!D6="Evet",+'not girişi ortalama'!$A6,"")</f>
        <v/>
      </c>
      <c r="H8" s="13" t="str">
        <f>IF('not girişi ortalama'!E6="Evet",+'not girişi ortalama'!$A6,"")</f>
        <v/>
      </c>
      <c r="I8" s="13">
        <f>IF('not girişi ortalama'!F6="Evet",+'not girişi ortalama'!$A6,"")</f>
        <v>45</v>
      </c>
      <c r="J8" s="13">
        <f>IF('not girişi ortalama'!G6="Evet",+'not girişi ortalama'!$A6,"")</f>
        <v>45</v>
      </c>
      <c r="K8" s="13" t="str">
        <f>IF('not girişi ortalama'!H6="Evet",+'not girişi ortalama'!$A6,"")</f>
        <v/>
      </c>
      <c r="M8" s="2"/>
    </row>
    <row r="9" spans="1:13" ht="13.5" thickBot="1" x14ac:dyDescent="0.25">
      <c r="A9" s="9"/>
      <c r="B9" s="1"/>
      <c r="C9" s="40"/>
      <c r="D9" s="37"/>
      <c r="E9" s="14" t="s">
        <v>43</v>
      </c>
      <c r="F9" s="13">
        <f>IF('not girişi ortalama'!C7="Evet",+'not girişi ortalama'!$A7,"")</f>
        <v>40</v>
      </c>
      <c r="G9" s="13">
        <f>IF('not girişi ortalama'!D7="Evet",+'not girişi ortalama'!$A7,"")</f>
        <v>40</v>
      </c>
      <c r="H9" s="13">
        <f>IF('not girişi ortalama'!E7="Evet",+'not girişi ortalama'!$A7,"")</f>
        <v>40</v>
      </c>
      <c r="I9" s="13" t="str">
        <f>IF('not girişi ortalama'!F7="Evet",+'not girişi ortalama'!$A7,"")</f>
        <v/>
      </c>
      <c r="J9" s="13" t="str">
        <f>IF('not girişi ortalama'!G7="Evet",+'not girişi ortalama'!$A7,"")</f>
        <v/>
      </c>
      <c r="K9" s="13" t="str">
        <f>IF('not girişi ortalama'!H7="Evet",+'not girişi ortalama'!$A7,"")</f>
        <v/>
      </c>
    </row>
    <row r="10" spans="1:13" ht="13.5" thickBot="1" x14ac:dyDescent="0.25">
      <c r="A10" s="19"/>
      <c r="B10" s="1"/>
      <c r="C10" s="40"/>
      <c r="D10" s="37"/>
      <c r="E10" s="14" t="s">
        <v>44</v>
      </c>
      <c r="F10" s="13" t="str">
        <f>IF('not girişi ortalama'!C8="Evet",+'not girişi ortalama'!$A8,"")</f>
        <v/>
      </c>
      <c r="G10" s="13" t="str">
        <f>IF('not girişi ortalama'!D8="Evet",+'not girişi ortalama'!$A8,"")</f>
        <v/>
      </c>
      <c r="H10" s="13" t="str">
        <f>IF('not girişi ortalama'!E8="Evet",+'not girişi ortalama'!$A8,"")</f>
        <v/>
      </c>
      <c r="I10" s="13" t="str">
        <f>IF('not girişi ortalama'!F8="Evet",+'not girişi ortalama'!$A8,"")</f>
        <v/>
      </c>
      <c r="J10" s="13" t="str">
        <f>IF('not girişi ortalama'!G8="Evet",+'not girişi ortalama'!$A8,"")</f>
        <v/>
      </c>
      <c r="K10" s="13">
        <f>IF('not girişi ortalama'!H8="Evet",+'not girişi ortalama'!$A8,"")</f>
        <v>45</v>
      </c>
    </row>
    <row r="11" spans="1:13" ht="13.5" thickBot="1" x14ac:dyDescent="0.25">
      <c r="B11" s="47"/>
      <c r="C11" s="39">
        <v>0.3</v>
      </c>
      <c r="D11" s="36" t="s">
        <v>95</v>
      </c>
      <c r="E11" s="12" t="s">
        <v>42</v>
      </c>
      <c r="F11" s="13">
        <f>IF('not girişi ortalama'!C12="Evet",+'not girişi ortalama'!$A12,"")</f>
        <v>47.368421052631582</v>
      </c>
      <c r="G11" s="13">
        <f>IF('not girişi ortalama'!D12="Evet",+'not girişi ortalama'!$A12,"")</f>
        <v>47.368421052631582</v>
      </c>
      <c r="H11" s="13" t="str">
        <f>IF('not girişi ortalama'!E12="Evet",+'not girişi ortalama'!$A12,"")</f>
        <v/>
      </c>
      <c r="I11" s="13" t="str">
        <f>IF('not girişi ortalama'!F12="Evet",+'not girişi ortalama'!$A12,"")</f>
        <v/>
      </c>
      <c r="J11" s="13" t="str">
        <f>IF('not girişi ortalama'!G12="Evet",+'not girişi ortalama'!$A12,"")</f>
        <v/>
      </c>
      <c r="K11" s="13" t="str">
        <f>IF('not girişi ortalama'!H12="Evet",+'not girişi ortalama'!$A12,"")</f>
        <v/>
      </c>
    </row>
    <row r="12" spans="1:13" ht="13.5" thickBot="1" x14ac:dyDescent="0.25">
      <c r="B12" s="47"/>
      <c r="C12" s="40"/>
      <c r="D12" s="37"/>
      <c r="E12" s="14" t="s">
        <v>43</v>
      </c>
      <c r="F12" s="13" t="str">
        <f>IF('not girişi ortalama'!C13="Evet",+'not girişi ortalama'!$A13,"")</f>
        <v/>
      </c>
      <c r="G12" s="13">
        <f>IF('not girişi ortalama'!D13="Evet",+'not girişi ortalama'!$A13,"")</f>
        <v>26.315789473684209</v>
      </c>
      <c r="H12" s="13">
        <f>IF('not girişi ortalama'!E13="Evet",+'not girişi ortalama'!$A13,"")</f>
        <v>26.315789473684209</v>
      </c>
      <c r="I12" s="13" t="str">
        <f>IF('not girişi ortalama'!F13="Evet",+'not girişi ortalama'!$A13,"")</f>
        <v/>
      </c>
      <c r="J12" s="13" t="str">
        <f>IF('not girişi ortalama'!G13="Evet",+'not girişi ortalama'!$A13,"")</f>
        <v/>
      </c>
      <c r="K12" s="13" t="str">
        <f>IF('not girişi ortalama'!H13="Evet",+'not girişi ortalama'!$A13,"")</f>
        <v/>
      </c>
    </row>
    <row r="13" spans="1:13" ht="13.5" thickBot="1" x14ac:dyDescent="0.25">
      <c r="B13" s="47"/>
      <c r="C13" s="40"/>
      <c r="D13" s="37"/>
      <c r="E13" s="14" t="s">
        <v>44</v>
      </c>
      <c r="F13" s="13" t="str">
        <f>IF('not girişi ortalama'!C14="Evet",+'not girişi ortalama'!$A14,"")</f>
        <v/>
      </c>
      <c r="G13" s="13">
        <f>IF('not girişi ortalama'!D14="Evet",+'not girişi ortalama'!$A14,"")</f>
        <v>47.368421052631582</v>
      </c>
      <c r="H13" s="13" t="str">
        <f>IF('not girişi ortalama'!E14="Evet",+'not girişi ortalama'!$A14,"")</f>
        <v/>
      </c>
      <c r="I13" s="13" t="str">
        <f>IF('not girişi ortalama'!F14="Evet",+'not girişi ortalama'!$A14,"")</f>
        <v/>
      </c>
      <c r="J13" s="13" t="str">
        <f>IF('not girişi ortalama'!G14="Evet",+'not girişi ortalama'!$A14,"")</f>
        <v/>
      </c>
      <c r="K13" s="13" t="str">
        <f>IF('not girişi ortalama'!H14="Evet",+'not girişi ortalama'!$A14,"")</f>
        <v/>
      </c>
    </row>
    <row r="14" spans="1:13" ht="13.5" thickBot="1" x14ac:dyDescent="0.25">
      <c r="B14" s="1"/>
      <c r="C14" s="39">
        <v>0.15</v>
      </c>
      <c r="D14" s="36" t="s">
        <v>96</v>
      </c>
      <c r="E14" s="12" t="s">
        <v>42</v>
      </c>
      <c r="F14" s="13">
        <f>IF('not girişi ortalama'!C18="Evet",+'not girişi ortalama'!$A18,"")</f>
        <v>65</v>
      </c>
      <c r="G14" s="13">
        <f>IF('not girişi ortalama'!D18="Evet",+'not girişi ortalama'!$A18,"")</f>
        <v>65</v>
      </c>
      <c r="H14" s="13" t="str">
        <f>IF('not girişi ortalama'!E18="Evet",+'not girişi ortalama'!$A18,"")</f>
        <v/>
      </c>
      <c r="I14" s="13" t="str">
        <f>IF('not girişi ortalama'!F18="Evet",+'not girişi ortalama'!$A18,"")</f>
        <v/>
      </c>
      <c r="J14" s="13" t="str">
        <f>IF('not girişi ortalama'!G18="Evet",+'not girişi ortalama'!$A18,"")</f>
        <v/>
      </c>
      <c r="K14" s="13" t="str">
        <f>IF('not girişi ortalama'!H18="Evet",+'not girişi ortalama'!$A18,"")</f>
        <v/>
      </c>
    </row>
    <row r="15" spans="1:13" ht="13.5" thickBot="1" x14ac:dyDescent="0.25">
      <c r="B15" s="1"/>
      <c r="C15" s="40"/>
      <c r="D15" s="37"/>
      <c r="E15" s="14" t="s">
        <v>43</v>
      </c>
      <c r="F15" s="13">
        <f>IF('not girişi ortalama'!C19="Evet",+'not girişi ortalama'!$A19,"")</f>
        <v>55</v>
      </c>
      <c r="G15" s="13">
        <f>IF('not girişi ortalama'!D19="Evet",+'not girişi ortalama'!$A19,"")</f>
        <v>55</v>
      </c>
      <c r="H15" s="13" t="str">
        <f>IF('not girişi ortalama'!E19="Evet",+'not girişi ortalama'!$A19,"")</f>
        <v/>
      </c>
      <c r="I15" s="13" t="str">
        <f>IF('not girişi ortalama'!F19="Evet",+'not girişi ortalama'!$A19,"")</f>
        <v/>
      </c>
      <c r="J15" s="13" t="str">
        <f>IF('not girişi ortalama'!G19="Evet",+'not girişi ortalama'!$A19,"")</f>
        <v/>
      </c>
      <c r="K15" s="13" t="str">
        <f>IF('not girişi ortalama'!H19="Evet",+'not girişi ortalama'!$A19,"")</f>
        <v/>
      </c>
    </row>
    <row r="16" spans="1:13" ht="13.5" thickBot="1" x14ac:dyDescent="0.25">
      <c r="B16" s="1"/>
      <c r="C16" s="40"/>
      <c r="D16" s="37"/>
      <c r="E16" s="14" t="s">
        <v>44</v>
      </c>
      <c r="F16" s="13">
        <f>IF('not girişi ortalama'!C20="Evet",+'not girişi ortalama'!$A20,"")</f>
        <v>75</v>
      </c>
      <c r="G16" s="13">
        <f>IF('not girişi ortalama'!D20="Evet",+'not girişi ortalama'!$A20,"")</f>
        <v>75</v>
      </c>
      <c r="H16" s="13" t="str">
        <f>IF('not girişi ortalama'!E20="Evet",+'not girişi ortalama'!$A20,"")</f>
        <v/>
      </c>
      <c r="I16" s="13" t="str">
        <f>IF('not girişi ortalama'!F20="Evet",+'not girişi ortalama'!$A20,"")</f>
        <v/>
      </c>
      <c r="J16" s="13" t="str">
        <f>IF('not girişi ortalama'!G20="Evet",+'not girişi ortalama'!$A20,"")</f>
        <v/>
      </c>
      <c r="K16" s="13" t="str">
        <f>IF('not girişi ortalama'!H20="Evet",+'not girişi ortalama'!$A20,"")</f>
        <v/>
      </c>
    </row>
    <row r="17" spans="2:11" ht="13.5" thickBot="1" x14ac:dyDescent="0.25">
      <c r="B17" s="1"/>
      <c r="C17" s="40"/>
      <c r="D17" s="37"/>
      <c r="E17" s="14" t="s">
        <v>45</v>
      </c>
      <c r="F17" s="13">
        <f>IF('not girişi ortalama'!C21="Evet",+'not girişi ortalama'!$A21,"")</f>
        <v>75</v>
      </c>
      <c r="G17" s="13">
        <f>IF('not girişi ortalama'!D21="Evet",+'not girişi ortalama'!$A21,"")</f>
        <v>75</v>
      </c>
      <c r="H17" s="13" t="str">
        <f>IF('not girişi ortalama'!E21="Evet",+'not girişi ortalama'!$A21,"")</f>
        <v/>
      </c>
      <c r="I17" s="13" t="str">
        <f>IF('not girişi ortalama'!F21="Evet",+'not girişi ortalama'!$A21,"")</f>
        <v/>
      </c>
      <c r="J17" s="13" t="str">
        <f>IF('not girişi ortalama'!G21="Evet",+'not girişi ortalama'!$A21,"")</f>
        <v/>
      </c>
      <c r="K17" s="13" t="str">
        <f>IF('not girişi ortalama'!H21="Evet",+'not girişi ortalama'!$A21,"")</f>
        <v/>
      </c>
    </row>
    <row r="18" spans="2:11" ht="13.5" thickBot="1" x14ac:dyDescent="0.25">
      <c r="B18" s="1"/>
      <c r="C18" s="40"/>
      <c r="D18" s="40"/>
      <c r="E18" s="14" t="s">
        <v>46</v>
      </c>
      <c r="F18" s="13">
        <f>IF('not girişi ortalama'!C22="Evet",+'not girişi ortalama'!$A22,"")</f>
        <v>95</v>
      </c>
      <c r="G18" s="13">
        <f>IF('not girişi ortalama'!D22="Evet",+'not girişi ortalama'!$A22,"")</f>
        <v>95</v>
      </c>
      <c r="H18" s="13" t="str">
        <f>IF('not girişi ortalama'!E22="Evet",+'not girişi ortalama'!$A22,"")</f>
        <v/>
      </c>
      <c r="I18" s="13" t="str">
        <f>IF('not girişi ortalama'!F22="Evet",+'not girişi ortalama'!$A22,"")</f>
        <v/>
      </c>
      <c r="J18" s="13" t="str">
        <f>IF('not girişi ortalama'!G22="Evet",+'not girişi ortalama'!$A22,"")</f>
        <v/>
      </c>
      <c r="K18" s="13" t="str">
        <f>IF('not girişi ortalama'!H22="Evet",+'not girişi ortalama'!$A22,"")</f>
        <v/>
      </c>
    </row>
    <row r="19" spans="2:11" ht="13.5" thickBot="1" x14ac:dyDescent="0.25">
      <c r="B19" s="1"/>
      <c r="C19" s="40"/>
      <c r="D19" s="40"/>
      <c r="E19" s="14" t="s">
        <v>47</v>
      </c>
      <c r="F19" s="13">
        <f>IF('not girişi ortalama'!C23="Evet",+'not girişi ortalama'!$A23,"")</f>
        <v>80</v>
      </c>
      <c r="G19" s="13">
        <f>IF('not girişi ortalama'!D23="Evet",+'not girişi ortalama'!$A23,"")</f>
        <v>80</v>
      </c>
      <c r="H19" s="13" t="str">
        <f>IF('not girişi ortalama'!E23="Evet",+'not girişi ortalama'!$A23,"")</f>
        <v/>
      </c>
      <c r="I19" s="13" t="str">
        <f>IF('not girişi ortalama'!F23="Evet",+'not girişi ortalama'!$A23,"")</f>
        <v/>
      </c>
      <c r="J19" s="13" t="str">
        <f>IF('not girişi ortalama'!G23="Evet",+'not girişi ortalama'!$A23,"")</f>
        <v/>
      </c>
      <c r="K19" s="13" t="str">
        <f>IF('not girişi ortalama'!H23="Evet",+'not girişi ortalama'!$A23,"")</f>
        <v/>
      </c>
    </row>
    <row r="20" spans="2:11" ht="13.5" thickBot="1" x14ac:dyDescent="0.25">
      <c r="B20" s="1"/>
      <c r="C20" s="40"/>
      <c r="D20" s="40"/>
      <c r="E20" s="14" t="s">
        <v>48</v>
      </c>
      <c r="F20" s="13">
        <f>IF('not girişi ortalama'!C24="Evet",+'not girişi ortalama'!$A24,"")</f>
        <v>75</v>
      </c>
      <c r="G20" s="13">
        <f>IF('not girişi ortalama'!D24="Evet",+'not girişi ortalama'!$A24,"")</f>
        <v>75</v>
      </c>
      <c r="H20" s="13" t="str">
        <f>IF('not girişi ortalama'!E24="Evet",+'not girişi ortalama'!$A24,"")</f>
        <v/>
      </c>
      <c r="I20" s="13" t="str">
        <f>IF('not girişi ortalama'!F24="Evet",+'not girişi ortalama'!$A24,"")</f>
        <v/>
      </c>
      <c r="J20" s="13" t="str">
        <f>IF('not girişi ortalama'!G24="Evet",+'not girişi ortalama'!$A24,"")</f>
        <v/>
      </c>
      <c r="K20" s="13" t="str">
        <f>IF('not girişi ortalama'!H24="Evet",+'not girişi ortalama'!$A24,"")</f>
        <v/>
      </c>
    </row>
    <row r="21" spans="2:11" ht="13.5" thickBot="1" x14ac:dyDescent="0.25">
      <c r="B21" s="1"/>
      <c r="C21" s="40"/>
      <c r="D21" s="37"/>
      <c r="E21" s="14" t="s">
        <v>90</v>
      </c>
      <c r="F21" s="13" t="str">
        <f>IF('not girişi ortalama'!C25="Evet",+'not girişi ortalama'!$A25,"")</f>
        <v/>
      </c>
      <c r="G21" s="13" t="str">
        <f>IF('not girişi ortalama'!D25="Evet",+'not girişi ortalama'!$A25,"")</f>
        <v/>
      </c>
      <c r="H21" s="13">
        <f>IF('not girişi ortalama'!E25="Evet",+'not girişi ortalama'!$A25,"")</f>
        <v>35</v>
      </c>
      <c r="I21" s="13" t="str">
        <f>IF('not girişi ortalama'!F25="Evet",+'not girişi ortalama'!$A25,"")</f>
        <v/>
      </c>
      <c r="J21" s="13" t="str">
        <f>IF('not girişi ortalama'!G25="Evet",+'not girişi ortalama'!$A25,"")</f>
        <v/>
      </c>
      <c r="K21" s="13" t="str">
        <f>IF('not girişi ortalama'!H25="Evet",+'not girişi ortalama'!$A25,"")</f>
        <v/>
      </c>
    </row>
    <row r="22" spans="2:11" ht="13.5" thickBot="1" x14ac:dyDescent="0.25">
      <c r="B22" s="1"/>
      <c r="C22" s="40"/>
      <c r="D22" s="37"/>
      <c r="E22" s="14" t="s">
        <v>91</v>
      </c>
      <c r="F22" s="13" t="str">
        <f>IF('not girişi ortalama'!C26="Evet",+'not girişi ortalama'!$A26,"")</f>
        <v/>
      </c>
      <c r="G22" s="13" t="str">
        <f>IF('not girişi ortalama'!D26="Evet",+'not girişi ortalama'!$A26,"")</f>
        <v/>
      </c>
      <c r="H22" s="13">
        <f>IF('not girişi ortalama'!E26="Evet",+'not girişi ortalama'!$A26,"")</f>
        <v>75</v>
      </c>
      <c r="I22" s="13" t="str">
        <f>IF('not girişi ortalama'!F26="Evet",+'not girişi ortalama'!$A26,"")</f>
        <v/>
      </c>
      <c r="J22" s="13" t="str">
        <f>IF('not girişi ortalama'!G26="Evet",+'not girişi ortalama'!$A26,"")</f>
        <v/>
      </c>
      <c r="K22" s="13" t="str">
        <f>IF('not girişi ortalama'!H26="Evet",+'not girişi ortalama'!$A26,"")</f>
        <v/>
      </c>
    </row>
    <row r="23" spans="2:11" ht="13.5" thickBot="1" x14ac:dyDescent="0.25">
      <c r="B23" s="1"/>
      <c r="C23" s="40"/>
      <c r="D23" s="37"/>
      <c r="E23" s="14" t="s">
        <v>92</v>
      </c>
      <c r="F23" s="13">
        <f>IF('not girişi ortalama'!C27="Evet",+'not girişi ortalama'!$A27,"")</f>
        <v>40</v>
      </c>
      <c r="G23" s="13">
        <f>IF('not girişi ortalama'!D27="Evet",+'not girişi ortalama'!$A27,"")</f>
        <v>40</v>
      </c>
      <c r="H23" s="13" t="str">
        <f>IF('not girişi ortalama'!E27="Evet",+'not girişi ortalama'!$A27,"")</f>
        <v/>
      </c>
      <c r="I23" s="13" t="str">
        <f>IF('not girişi ortalama'!F27="Evet",+'not girişi ortalama'!$A27,"")</f>
        <v/>
      </c>
      <c r="J23" s="13" t="str">
        <f>IF('not girişi ortalama'!G27="Evet",+'not girişi ortalama'!$A27,"")</f>
        <v/>
      </c>
      <c r="K23" s="13" t="str">
        <f>IF('not girişi ortalama'!H27="Evet",+'not girişi ortalama'!$A27,"")</f>
        <v/>
      </c>
    </row>
    <row r="24" spans="2:11" ht="13.5" thickBot="1" x14ac:dyDescent="0.25">
      <c r="B24" s="1"/>
      <c r="C24" s="40"/>
      <c r="D24" s="37"/>
      <c r="E24" s="14" t="s">
        <v>93</v>
      </c>
      <c r="F24" s="13">
        <f>IF('not girişi ortalama'!C28="Evet",+'not girişi ortalama'!$A28,"")</f>
        <v>40</v>
      </c>
      <c r="G24" s="13">
        <f>IF('not girişi ortalama'!D28="Evet",+'not girişi ortalama'!$A28,"")</f>
        <v>40</v>
      </c>
      <c r="H24" s="13" t="str">
        <f>IF('not girişi ortalama'!E28="Evet",+'not girişi ortalama'!$A28,"")</f>
        <v/>
      </c>
      <c r="I24" s="13" t="str">
        <f>IF('not girişi ortalama'!F28="Evet",+'not girişi ortalama'!$A28,"")</f>
        <v/>
      </c>
      <c r="J24" s="13" t="str">
        <f>IF('not girişi ortalama'!G28="Evet",+'not girişi ortalama'!$A28,"")</f>
        <v/>
      </c>
      <c r="K24" s="13" t="str">
        <f>IF('not girişi ortalama'!H28="Evet",+'not girişi ortalama'!$A28,"")</f>
        <v/>
      </c>
    </row>
    <row r="25" spans="2:11" ht="13.5" thickBot="1" x14ac:dyDescent="0.25">
      <c r="B25" s="1"/>
      <c r="C25" s="40"/>
      <c r="D25" s="37"/>
      <c r="E25" s="14" t="s">
        <v>94</v>
      </c>
      <c r="F25" s="13">
        <f>IF('not girişi ortalama'!C29="Evet",+'not girişi ortalama'!$A29,"")</f>
        <v>10</v>
      </c>
      <c r="G25" s="13">
        <f>IF('not girişi ortalama'!D29="Evet",+'not girişi ortalama'!$A29,"")</f>
        <v>10</v>
      </c>
      <c r="H25" s="13">
        <f>IF('not girişi ortalama'!E29="Evet",+'not girişi ortalama'!$A29,"")</f>
        <v>10</v>
      </c>
      <c r="I25" s="13" t="str">
        <f>IF('not girişi ortalama'!F29="Evet",+'not girişi ortalama'!$A29,"")</f>
        <v/>
      </c>
      <c r="J25" s="13" t="str">
        <f>IF('not girişi ortalama'!G29="Evet",+'not girişi ortalama'!$A29,"")</f>
        <v/>
      </c>
      <c r="K25" s="13" t="str">
        <f>IF('not girişi ortalama'!H29="Evet",+'not girişi ortalama'!$A29,"")</f>
        <v/>
      </c>
    </row>
    <row r="26" spans="2:11" ht="13.5" thickBot="1" x14ac:dyDescent="0.25">
      <c r="B26" s="3" t="s">
        <v>122</v>
      </c>
      <c r="C26" s="39">
        <v>0.2</v>
      </c>
      <c r="D26" s="42" t="s">
        <v>97</v>
      </c>
      <c r="E26" s="12" t="s">
        <v>49</v>
      </c>
      <c r="F26" s="13">
        <f>IF('not girişi ortalama'!C33="Evet",+'not girişi'!$A33,"")</f>
        <v>84.21052631578948</v>
      </c>
      <c r="G26" s="13">
        <f>IF('not girişi ortalama'!D33="Evet",+'not girişi'!$A33,"")</f>
        <v>84.21052631578948</v>
      </c>
      <c r="H26" s="13">
        <f>IF('not girişi ortalama'!E33="Evet",+'not girişi'!$A33,"")</f>
        <v>84.21052631578948</v>
      </c>
      <c r="I26" s="13">
        <f>IF('not girişi ortalama'!F33="Evet",+'not girişi'!$A33,"")</f>
        <v>84.21052631578948</v>
      </c>
      <c r="J26" s="13">
        <f>IF('not girişi ortalama'!G33="Evet",+'not girişi'!$A33,"")</f>
        <v>84.21052631578948</v>
      </c>
      <c r="K26" s="13">
        <f>IF('not girişi ortalama'!H33="Evet",+'not girişi'!$A33,"")</f>
        <v>84.21052631578948</v>
      </c>
    </row>
    <row r="27" spans="2:11" ht="13.5" thickBot="1" x14ac:dyDescent="0.25">
      <c r="B27" s="3"/>
      <c r="C27" s="41"/>
      <c r="D27" s="38"/>
      <c r="E27" s="15"/>
      <c r="F27" s="13" t="str">
        <f>IF('not girişi ortalama'!C38="Evet",+'not girişi'!#REF!," ")</f>
        <v xml:space="preserve"> </v>
      </c>
      <c r="G27" s="13" t="str">
        <f>IF('not girişi ortalama'!D38="Evet",+'not girişi'!#REF!," ")</f>
        <v xml:space="preserve"> </v>
      </c>
      <c r="H27" s="13" t="str">
        <f>IF('not girişi ortalama'!E38="Evet",+'not girişi'!#REF!," ")</f>
        <v xml:space="preserve"> </v>
      </c>
      <c r="I27" s="13" t="str">
        <f>IF('not girişi ortalama'!F38="Evet",+'not girişi'!#REF!," ")</f>
        <v xml:space="preserve"> </v>
      </c>
      <c r="J27" s="13" t="str">
        <f>IF('not girişi ortalama'!G38="Evet",+'not girişi'!#REF!," ")</f>
        <v xml:space="preserve"> </v>
      </c>
      <c r="K27" s="13" t="str">
        <f>IF('not girişi ortalama'!H29="Evet",+'not girişi'!$A$6," ")</f>
        <v xml:space="preserve"> </v>
      </c>
    </row>
    <row r="28" spans="2:11" ht="16.5" thickBot="1" x14ac:dyDescent="0.3">
      <c r="B28" s="3"/>
      <c r="C28" s="7"/>
      <c r="D28" s="57" t="s">
        <v>52</v>
      </c>
      <c r="E28" s="58"/>
      <c r="F28" s="21">
        <f>(AVERAGE(F8:F10)*0.5+AVERAGE(F11:F13)*0.2+AVERAGE(F14:F25)*0.2)</f>
        <v>41.673684210526318</v>
      </c>
      <c r="G28" s="21">
        <f>(AVERAGE(G8:G10)*0.5+AVERAGE(G11:G13)*0.2+AVERAGE(G14:G25)*0.2)</f>
        <v>40.270175438596496</v>
      </c>
      <c r="H28" s="21">
        <f>(AVERAGE(H8:H10)*0.5+AVERAGE(H11:H13)*0.2+AVERAGE(H14:H25)*0.2)</f>
        <v>33.263157894736842</v>
      </c>
      <c r="I28" s="21">
        <f>(AVERAGE(I8:I10)*0.5+AVERAGE(I26)*0.2)*10/5.5</f>
        <v>71.5311004784689</v>
      </c>
      <c r="J28" s="21">
        <f>(AVERAGE(J8)*0.5+AVERAGE(J26)*0.2)*10/5.5</f>
        <v>71.5311004784689</v>
      </c>
      <c r="K28" s="21">
        <f>(AVERAGE(K8:K10)*0.5+AVERAGE(K26)*0.2)*10/5.5</f>
        <v>71.5311004784689</v>
      </c>
    </row>
    <row r="29" spans="2:11" x14ac:dyDescent="0.2">
      <c r="B29" s="3"/>
    </row>
    <row r="30" spans="2:11" ht="13.5" customHeight="1" x14ac:dyDescent="0.2">
      <c r="B30" s="3"/>
    </row>
    <row r="31" spans="2:11" x14ac:dyDescent="0.2">
      <c r="B31" s="3"/>
    </row>
    <row r="32" spans="2:1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</sheetData>
  <mergeCells count="4">
    <mergeCell ref="C6:C7"/>
    <mergeCell ref="D6:E7"/>
    <mergeCell ref="F6:K6"/>
    <mergeCell ref="D28:E28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25"/>
  <sheetViews>
    <sheetView topLeftCell="A4" workbookViewId="0">
      <selection activeCell="D21" sqref="D21"/>
    </sheetView>
  </sheetViews>
  <sheetFormatPr defaultRowHeight="12.75" x14ac:dyDescent="0.2"/>
  <cols>
    <col min="2" max="2" width="16.42578125" customWidth="1"/>
    <col min="4" max="4" width="10" bestFit="1" customWidth="1"/>
    <col min="10" max="10" width="10" bestFit="1" customWidth="1"/>
  </cols>
  <sheetData>
    <row r="4" spans="2:31" ht="15.75" x14ac:dyDescent="0.25">
      <c r="C4" s="25" t="s">
        <v>59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31" x14ac:dyDescent="0.2">
      <c r="C5" s="31"/>
      <c r="D5" s="27" t="s">
        <v>60</v>
      </c>
      <c r="E5" s="27" t="s">
        <v>61</v>
      </c>
      <c r="F5" s="27" t="s">
        <v>62</v>
      </c>
      <c r="G5" s="27" t="s">
        <v>63</v>
      </c>
      <c r="H5" s="27" t="s">
        <v>64</v>
      </c>
      <c r="I5" s="27" t="s">
        <v>65</v>
      </c>
      <c r="J5" s="27" t="s">
        <v>66</v>
      </c>
      <c r="K5" s="27" t="s">
        <v>67</v>
      </c>
      <c r="L5" s="27" t="s">
        <v>68</v>
      </c>
      <c r="M5" s="27" t="s">
        <v>69</v>
      </c>
      <c r="N5" s="27" t="s">
        <v>70</v>
      </c>
      <c r="O5" s="27" t="s">
        <v>119</v>
      </c>
      <c r="P5" s="27" t="s">
        <v>120</v>
      </c>
      <c r="Q5" s="27" t="s">
        <v>121</v>
      </c>
    </row>
    <row r="6" spans="2:31" x14ac:dyDescent="0.2">
      <c r="C6" s="27" t="s">
        <v>36</v>
      </c>
      <c r="D6" s="31">
        <v>5</v>
      </c>
      <c r="E6" s="31">
        <v>4</v>
      </c>
      <c r="F6" s="31"/>
      <c r="G6" s="31"/>
      <c r="H6" s="31"/>
      <c r="I6" s="31"/>
      <c r="J6" s="31"/>
      <c r="K6" s="31"/>
      <c r="L6" s="31"/>
      <c r="M6" s="31"/>
      <c r="N6" s="31"/>
      <c r="O6" s="31">
        <v>4</v>
      </c>
      <c r="P6" s="31"/>
      <c r="Q6" s="31"/>
    </row>
    <row r="7" spans="2:31" x14ac:dyDescent="0.2">
      <c r="C7" s="27" t="s">
        <v>37</v>
      </c>
      <c r="D7" s="31">
        <v>5</v>
      </c>
      <c r="E7" s="31">
        <v>4</v>
      </c>
      <c r="F7" s="31"/>
      <c r="G7" s="31"/>
      <c r="H7" s="31"/>
      <c r="I7" s="31"/>
      <c r="J7" s="31"/>
      <c r="K7" s="31"/>
      <c r="L7" s="31"/>
      <c r="M7" s="31"/>
      <c r="N7" s="31"/>
      <c r="O7" s="31">
        <v>4</v>
      </c>
      <c r="P7" s="31"/>
      <c r="Q7" s="31"/>
    </row>
    <row r="8" spans="2:31" x14ac:dyDescent="0.2">
      <c r="C8" s="27" t="s">
        <v>38</v>
      </c>
      <c r="D8" s="31">
        <v>5</v>
      </c>
      <c r="E8" s="31">
        <v>4</v>
      </c>
      <c r="F8" s="31"/>
      <c r="G8" s="31"/>
      <c r="H8" s="31"/>
      <c r="I8" s="31"/>
      <c r="J8" s="31"/>
      <c r="K8" s="31"/>
      <c r="L8" s="31"/>
      <c r="M8" s="31"/>
      <c r="N8" s="31"/>
      <c r="O8" s="31">
        <v>4</v>
      </c>
      <c r="P8" s="31"/>
      <c r="Q8" s="31"/>
    </row>
    <row r="9" spans="2:31" x14ac:dyDescent="0.2">
      <c r="C9" s="27" t="s">
        <v>39</v>
      </c>
      <c r="D9" s="31">
        <v>5</v>
      </c>
      <c r="E9" s="31"/>
      <c r="F9" s="31">
        <v>5</v>
      </c>
      <c r="G9" s="31">
        <v>4</v>
      </c>
      <c r="H9" s="31">
        <v>4</v>
      </c>
      <c r="I9" s="31">
        <v>4</v>
      </c>
      <c r="J9" s="31"/>
      <c r="K9" s="31">
        <v>3</v>
      </c>
      <c r="L9" s="31">
        <v>4</v>
      </c>
      <c r="M9" s="31"/>
      <c r="N9" s="31"/>
      <c r="O9" s="31">
        <v>5</v>
      </c>
      <c r="P9" s="31">
        <v>5</v>
      </c>
      <c r="Q9" s="31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2:31" x14ac:dyDescent="0.2">
      <c r="C10" s="27" t="s">
        <v>40</v>
      </c>
      <c r="D10" s="31">
        <v>5</v>
      </c>
      <c r="E10" s="31"/>
      <c r="F10" s="31">
        <v>5</v>
      </c>
      <c r="G10" s="31">
        <v>4</v>
      </c>
      <c r="H10" s="31">
        <v>4</v>
      </c>
      <c r="I10" s="31">
        <v>4</v>
      </c>
      <c r="J10" s="31"/>
      <c r="K10" s="31">
        <v>3</v>
      </c>
      <c r="L10" s="31">
        <v>4</v>
      </c>
      <c r="M10" s="31"/>
      <c r="N10" s="31"/>
      <c r="O10" s="31">
        <v>5</v>
      </c>
      <c r="P10" s="31">
        <v>5</v>
      </c>
      <c r="Q10" s="31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2:31" x14ac:dyDescent="0.2">
      <c r="C11" s="27" t="s">
        <v>117</v>
      </c>
      <c r="D11" s="31">
        <v>5</v>
      </c>
      <c r="E11" s="31"/>
      <c r="F11" s="31">
        <v>5</v>
      </c>
      <c r="G11" s="31">
        <v>4</v>
      </c>
      <c r="H11" s="31">
        <v>4</v>
      </c>
      <c r="I11" s="31">
        <v>4</v>
      </c>
      <c r="J11" s="31"/>
      <c r="K11" s="31">
        <v>3</v>
      </c>
      <c r="L11" s="31">
        <v>4</v>
      </c>
      <c r="M11" s="31"/>
      <c r="N11" s="31"/>
      <c r="O11" s="31">
        <v>5</v>
      </c>
      <c r="P11" s="31">
        <v>5</v>
      </c>
      <c r="Q11" s="31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2:31" x14ac:dyDescent="0.2">
      <c r="C12" s="32" t="s">
        <v>74</v>
      </c>
      <c r="D12" s="31">
        <f>SUM(D6:D11)</f>
        <v>30</v>
      </c>
      <c r="E12" s="31">
        <f t="shared" ref="E12:P12" si="0">SUM(E6:E11)</f>
        <v>12</v>
      </c>
      <c r="F12" s="31">
        <f t="shared" si="0"/>
        <v>15</v>
      </c>
      <c r="G12" s="31">
        <f t="shared" si="0"/>
        <v>12</v>
      </c>
      <c r="H12" s="31">
        <f t="shared" si="0"/>
        <v>12</v>
      </c>
      <c r="I12" s="31">
        <f t="shared" si="0"/>
        <v>12</v>
      </c>
      <c r="J12" s="31"/>
      <c r="K12" s="31">
        <f t="shared" si="0"/>
        <v>9</v>
      </c>
      <c r="L12" s="31">
        <f t="shared" si="0"/>
        <v>12</v>
      </c>
      <c r="M12" s="31"/>
      <c r="N12" s="31"/>
      <c r="O12" s="31">
        <f t="shared" si="0"/>
        <v>27</v>
      </c>
      <c r="P12" s="31">
        <f t="shared" si="0"/>
        <v>15</v>
      </c>
      <c r="Q12" s="31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2:31" x14ac:dyDescent="0.2">
      <c r="Q13" s="44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2:31" ht="15.75" x14ac:dyDescent="0.25">
      <c r="B14" s="23" t="s">
        <v>71</v>
      </c>
      <c r="Q14" s="44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3"/>
    </row>
    <row r="15" spans="2:31" ht="15.75" x14ac:dyDescent="0.25">
      <c r="B15" s="23"/>
    </row>
    <row r="17" spans="2:17" ht="47.25" x14ac:dyDescent="0.25">
      <c r="B17" s="24" t="s">
        <v>72</v>
      </c>
      <c r="C17" s="25" t="s">
        <v>73</v>
      </c>
      <c r="D17" s="25" t="s">
        <v>60</v>
      </c>
      <c r="E17" s="25" t="s">
        <v>61</v>
      </c>
      <c r="F17" s="25" t="s">
        <v>62</v>
      </c>
      <c r="G17" s="25" t="s">
        <v>63</v>
      </c>
      <c r="H17" s="25" t="s">
        <v>64</v>
      </c>
      <c r="I17" s="25" t="s">
        <v>65</v>
      </c>
      <c r="J17" s="25" t="s">
        <v>66</v>
      </c>
      <c r="K17" s="25" t="s">
        <v>67</v>
      </c>
      <c r="L17" s="25" t="s">
        <v>68</v>
      </c>
      <c r="M17" s="25" t="s">
        <v>69</v>
      </c>
      <c r="N17" s="25" t="s">
        <v>70</v>
      </c>
      <c r="O17" s="25" t="s">
        <v>119</v>
      </c>
      <c r="P17" s="25" t="s">
        <v>120</v>
      </c>
      <c r="Q17" s="25" t="s">
        <v>121</v>
      </c>
    </row>
    <row r="18" spans="2:17" x14ac:dyDescent="0.2">
      <c r="B18" s="26">
        <f>+'ÖÇ Edinimi'!F28</f>
        <v>41.673684210526318</v>
      </c>
      <c r="C18" s="27" t="s">
        <v>36</v>
      </c>
      <c r="D18" s="28">
        <f>+B18*D6/D$12</f>
        <v>6.9456140350877194</v>
      </c>
      <c r="E18" s="28">
        <f>+B18*E6/E$12</f>
        <v>13.891228070175439</v>
      </c>
      <c r="F18" s="28"/>
      <c r="G18" s="28"/>
      <c r="H18" s="28"/>
      <c r="I18" s="28"/>
      <c r="J18" s="28"/>
      <c r="K18" s="28"/>
      <c r="L18" s="28"/>
      <c r="M18" s="28"/>
      <c r="N18" s="28"/>
      <c r="O18" s="28">
        <f>+B18*O6/O$12</f>
        <v>6.1738791423001951</v>
      </c>
      <c r="P18" s="28"/>
      <c r="Q18" s="28"/>
    </row>
    <row r="19" spans="2:17" x14ac:dyDescent="0.2">
      <c r="B19" s="26">
        <f>+'ÖÇ Edinimi'!G28</f>
        <v>40.270175438596496</v>
      </c>
      <c r="C19" s="27" t="s">
        <v>37</v>
      </c>
      <c r="D19" s="28">
        <f t="shared" ref="D19:D23" si="1">+B19*D7/D$12</f>
        <v>6.711695906432749</v>
      </c>
      <c r="E19" s="28">
        <f t="shared" ref="E19:E20" si="2">+B19*E7/E$12</f>
        <v>13.423391812865498</v>
      </c>
      <c r="F19" s="28"/>
      <c r="G19" s="28"/>
      <c r="H19" s="28"/>
      <c r="I19" s="28"/>
      <c r="J19" s="28"/>
      <c r="K19" s="28"/>
      <c r="L19" s="28"/>
      <c r="M19" s="28"/>
      <c r="N19" s="28"/>
      <c r="O19" s="28">
        <f t="shared" ref="O19:O23" si="3">+B19*O7/O$12</f>
        <v>5.9659519168291109</v>
      </c>
      <c r="P19" s="28"/>
      <c r="Q19" s="28"/>
    </row>
    <row r="20" spans="2:17" x14ac:dyDescent="0.2">
      <c r="B20" s="26">
        <f>+'ÖÇ Edinimi'!H28</f>
        <v>33.263157894736842</v>
      </c>
      <c r="C20" s="27" t="s">
        <v>38</v>
      </c>
      <c r="D20" s="28">
        <f t="shared" si="1"/>
        <v>5.5438596491228074</v>
      </c>
      <c r="E20" s="28">
        <f t="shared" si="2"/>
        <v>11.087719298245615</v>
      </c>
      <c r="F20" s="28"/>
      <c r="G20" s="28"/>
      <c r="H20" s="28"/>
      <c r="I20" s="28"/>
      <c r="J20" s="28"/>
      <c r="K20" s="28"/>
      <c r="L20" s="28"/>
      <c r="M20" s="28"/>
      <c r="N20" s="28"/>
      <c r="O20" s="28">
        <f t="shared" si="3"/>
        <v>4.9278752436647171</v>
      </c>
      <c r="P20" s="28"/>
      <c r="Q20" s="28"/>
    </row>
    <row r="21" spans="2:17" x14ac:dyDescent="0.2">
      <c r="B21" s="26">
        <f>+'ÖÇ Edinimi'!I28</f>
        <v>71.5311004784689</v>
      </c>
      <c r="C21" s="27" t="s">
        <v>39</v>
      </c>
      <c r="D21" s="28">
        <f t="shared" si="1"/>
        <v>11.921850079744816</v>
      </c>
      <c r="E21" s="28"/>
      <c r="F21" s="28">
        <f>+B21*F9/F$12</f>
        <v>23.843700159489632</v>
      </c>
      <c r="G21" s="28">
        <f>+B21*G9/G$12</f>
        <v>23.843700159489632</v>
      </c>
      <c r="H21" s="28">
        <f>+B21*H9/H$12</f>
        <v>23.843700159489632</v>
      </c>
      <c r="I21" s="28">
        <f>+B21*I9/I$12</f>
        <v>23.843700159489632</v>
      </c>
      <c r="J21" s="28"/>
      <c r="K21" s="28">
        <f>+B21*K9/K$12</f>
        <v>23.843700159489636</v>
      </c>
      <c r="L21" s="28">
        <f>+B21*L9/L$12</f>
        <v>23.843700159489632</v>
      </c>
      <c r="M21" s="28"/>
      <c r="N21" s="28"/>
      <c r="O21" s="28">
        <f t="shared" si="3"/>
        <v>13.246500088605352</v>
      </c>
      <c r="P21" s="28">
        <f>+B21*P9/P$12</f>
        <v>23.843700159489632</v>
      </c>
      <c r="Q21" s="28"/>
    </row>
    <row r="22" spans="2:17" x14ac:dyDescent="0.2">
      <c r="B22" s="26">
        <f>+'ÖÇ Edinimi'!J28</f>
        <v>71.5311004784689</v>
      </c>
      <c r="C22" s="29" t="s">
        <v>40</v>
      </c>
      <c r="D22" s="28">
        <f t="shared" si="1"/>
        <v>11.921850079744816</v>
      </c>
      <c r="E22" s="28"/>
      <c r="F22" s="28">
        <f t="shared" ref="F22:F23" si="4">+B22*F10/F$12</f>
        <v>23.843700159489632</v>
      </c>
      <c r="G22" s="28">
        <f t="shared" ref="G22:G23" si="5">+B22*G10/G$12</f>
        <v>23.843700159489632</v>
      </c>
      <c r="H22" s="28">
        <f t="shared" ref="H22:H23" si="6">+B22*H10/H$12</f>
        <v>23.843700159489632</v>
      </c>
      <c r="I22" s="28">
        <f t="shared" ref="I22:I23" si="7">+B22*I10/I$12</f>
        <v>23.843700159489632</v>
      </c>
      <c r="J22" s="28"/>
      <c r="K22" s="28">
        <f t="shared" ref="K22:K23" si="8">+B22*K10/K$12</f>
        <v>23.843700159489636</v>
      </c>
      <c r="L22" s="28">
        <f t="shared" ref="L22:L23" si="9">+B22*L10/L$12</f>
        <v>23.843700159489632</v>
      </c>
      <c r="M22" s="28"/>
      <c r="N22" s="28"/>
      <c r="O22" s="28">
        <f t="shared" si="3"/>
        <v>13.246500088605352</v>
      </c>
      <c r="P22" s="28">
        <f t="shared" ref="P22:P23" si="10">+B22*P10/P$12</f>
        <v>23.843700159489632</v>
      </c>
      <c r="Q22" s="28"/>
    </row>
    <row r="23" spans="2:17" ht="13.5" thickBot="1" x14ac:dyDescent="0.25">
      <c r="B23" s="26">
        <f>+'ÖÇ Edinimi'!K28</f>
        <v>71.5311004784689</v>
      </c>
      <c r="C23" s="29" t="s">
        <v>117</v>
      </c>
      <c r="D23" s="28">
        <f t="shared" si="1"/>
        <v>11.921850079744816</v>
      </c>
      <c r="E23" s="28"/>
      <c r="F23" s="28">
        <f t="shared" si="4"/>
        <v>23.843700159489632</v>
      </c>
      <c r="G23" s="28">
        <f t="shared" si="5"/>
        <v>23.843700159489632</v>
      </c>
      <c r="H23" s="28">
        <f t="shared" si="6"/>
        <v>23.843700159489632</v>
      </c>
      <c r="I23" s="28">
        <f t="shared" si="7"/>
        <v>23.843700159489632</v>
      </c>
      <c r="J23" s="28"/>
      <c r="K23" s="28">
        <f t="shared" si="8"/>
        <v>23.843700159489636</v>
      </c>
      <c r="L23" s="28">
        <f t="shared" si="9"/>
        <v>23.843700159489632</v>
      </c>
      <c r="M23" s="28"/>
      <c r="N23" s="28"/>
      <c r="O23" s="28">
        <f t="shared" si="3"/>
        <v>13.246500088605352</v>
      </c>
      <c r="P23" s="28">
        <f t="shared" si="10"/>
        <v>23.843700159489632</v>
      </c>
      <c r="Q23" s="28"/>
    </row>
    <row r="24" spans="2:17" ht="17.25" thickTop="1" thickBot="1" x14ac:dyDescent="0.3">
      <c r="B24" s="30"/>
      <c r="C24" s="33" t="s">
        <v>74</v>
      </c>
      <c r="D24" s="34">
        <f t="shared" ref="D24:I24" si="11">SUM(D18:D23)</f>
        <v>54.966719829877718</v>
      </c>
      <c r="E24" s="34">
        <f t="shared" si="11"/>
        <v>38.40233918128655</v>
      </c>
      <c r="F24" s="34">
        <f t="shared" si="11"/>
        <v>71.5311004784689</v>
      </c>
      <c r="G24" s="34">
        <f t="shared" si="11"/>
        <v>71.5311004784689</v>
      </c>
      <c r="H24" s="34">
        <f t="shared" si="11"/>
        <v>71.5311004784689</v>
      </c>
      <c r="I24" s="34">
        <f t="shared" si="11"/>
        <v>71.5311004784689</v>
      </c>
      <c r="J24" s="34">
        <f>SUM(J18:J23)</f>
        <v>0</v>
      </c>
      <c r="K24" s="34">
        <f t="shared" ref="K24" si="12">SUM(K18:K23)</f>
        <v>71.531100478468915</v>
      </c>
      <c r="L24" s="34">
        <f t="shared" ref="L24" si="13">SUM(L18:L23)</f>
        <v>71.5311004784689</v>
      </c>
      <c r="M24" s="34">
        <f t="shared" ref="M24" si="14">SUM(M18:M23)</f>
        <v>0</v>
      </c>
      <c r="N24" s="34">
        <f t="shared" ref="N24" si="15">SUM(N18:N23)</f>
        <v>0</v>
      </c>
      <c r="O24" s="34">
        <f t="shared" ref="O24" si="16">SUM(O18:O23)</f>
        <v>56.807206568610077</v>
      </c>
      <c r="P24" s="34">
        <f t="shared" ref="P24" si="17">SUM(P18:P23)</f>
        <v>71.5311004784689</v>
      </c>
      <c r="Q24" s="34">
        <f t="shared" ref="Q24" si="18">SUM(Q18:Q23)</f>
        <v>0</v>
      </c>
    </row>
    <row r="25" spans="2:17" ht="13.5" thickTop="1" x14ac:dyDescent="0.2"/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not girişi</vt:lpstr>
      <vt:lpstr>not girişi ortalama</vt:lpstr>
      <vt:lpstr>ÖÇ Edinimi</vt:lpstr>
      <vt:lpstr>PÇ Edinimi</vt:lpstr>
    </vt:vector>
  </TitlesOfParts>
  <Company>Dokuz Eylül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Dokuz Eylül Üniversitesi</dc:creator>
  <cp:lastModifiedBy>end.user</cp:lastModifiedBy>
  <cp:lastPrinted>2013-07-08T09:23:18Z</cp:lastPrinted>
  <dcterms:created xsi:type="dcterms:W3CDTF">2013-02-10T16:34:55Z</dcterms:created>
  <dcterms:modified xsi:type="dcterms:W3CDTF">2023-01-24T12:04:39Z</dcterms:modified>
</cp:coreProperties>
</file>